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195" windowHeight="7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2" i="1"/>
  <c r="C12" s="1"/>
  <c r="I5"/>
  <c r="D12" l="1"/>
  <c r="E12" s="1"/>
  <c r="B13"/>
  <c r="F12" s="1"/>
  <c r="C13" l="1"/>
  <c r="D13"/>
  <c r="E13" s="1"/>
  <c r="B14"/>
  <c r="G12" l="1"/>
  <c r="H12"/>
  <c r="C14"/>
  <c r="B15"/>
  <c r="D14"/>
  <c r="E14" s="1"/>
  <c r="I12" l="1"/>
  <c r="C15"/>
  <c r="B16"/>
  <c r="D15"/>
  <c r="E15" s="1"/>
  <c r="C16" l="1"/>
  <c r="B17"/>
  <c r="D16"/>
  <c r="E16" s="1"/>
  <c r="C17" l="1"/>
  <c r="B18"/>
  <c r="D17"/>
  <c r="E17" s="1"/>
  <c r="C18" l="1"/>
  <c r="B19"/>
  <c r="D18"/>
  <c r="E18" s="1"/>
  <c r="C19" l="1"/>
  <c r="B20"/>
  <c r="D19"/>
  <c r="E19" s="1"/>
  <c r="C20" l="1"/>
  <c r="D20"/>
  <c r="E20" s="1"/>
  <c r="B21"/>
  <c r="C21" l="1"/>
  <c r="D21"/>
  <c r="E21" s="1"/>
  <c r="B22"/>
  <c r="C22" l="1"/>
  <c r="B23"/>
  <c r="D22"/>
  <c r="E22" s="1"/>
  <c r="C23" l="1"/>
  <c r="B24"/>
  <c r="D23"/>
  <c r="E23" s="1"/>
  <c r="C24" l="1"/>
  <c r="B25"/>
  <c r="D24"/>
  <c r="E24" s="1"/>
  <c r="C25" l="1"/>
  <c r="B26"/>
  <c r="D25"/>
  <c r="E25" s="1"/>
  <c r="C26" l="1"/>
  <c r="B27"/>
  <c r="D26"/>
  <c r="E26" s="1"/>
  <c r="C27" l="1"/>
  <c r="B28"/>
  <c r="D27"/>
  <c r="E27" s="1"/>
  <c r="C28" l="1"/>
  <c r="B29"/>
  <c r="D28"/>
  <c r="E28" s="1"/>
  <c r="C29" l="1"/>
  <c r="B30"/>
  <c r="D29"/>
  <c r="E29" s="1"/>
  <c r="C30" l="1"/>
  <c r="B31"/>
  <c r="D30"/>
  <c r="E30" s="1"/>
  <c r="C31" l="1"/>
  <c r="B32"/>
  <c r="D31"/>
  <c r="E31" s="1"/>
  <c r="C32" l="1"/>
  <c r="B33"/>
  <c r="D32"/>
  <c r="E32" s="1"/>
  <c r="C33" l="1"/>
  <c r="B34"/>
  <c r="D33"/>
  <c r="E33" s="1"/>
  <c r="C34" l="1"/>
  <c r="B35"/>
  <c r="D34"/>
  <c r="E34" s="1"/>
  <c r="C35" l="1"/>
  <c r="B36"/>
  <c r="D35"/>
  <c r="E35" s="1"/>
  <c r="C36" l="1"/>
  <c r="B37"/>
  <c r="D36"/>
  <c r="E36" s="1"/>
  <c r="C37" l="1"/>
  <c r="B38"/>
  <c r="D37"/>
  <c r="E37" s="1"/>
  <c r="C38" l="1"/>
  <c r="B39"/>
  <c r="D38"/>
  <c r="E38" s="1"/>
  <c r="C39" l="1"/>
  <c r="B40"/>
  <c r="D39"/>
  <c r="E39" s="1"/>
  <c r="C40" l="1"/>
  <c r="B41"/>
  <c r="D40"/>
  <c r="E40" s="1"/>
  <c r="C41" l="1"/>
  <c r="B42"/>
  <c r="D41"/>
  <c r="E41" s="1"/>
  <c r="C42" l="1"/>
  <c r="B43"/>
  <c r="D42"/>
  <c r="E42" s="1"/>
  <c r="C43" l="1"/>
  <c r="B44"/>
  <c r="D43"/>
  <c r="E43" s="1"/>
  <c r="C44" l="1"/>
  <c r="B45"/>
  <c r="D44"/>
  <c r="E44" s="1"/>
  <c r="C45" l="1"/>
  <c r="B46"/>
  <c r="D45"/>
  <c r="E45" s="1"/>
  <c r="C46" l="1"/>
  <c r="B47"/>
  <c r="D46"/>
  <c r="E46" s="1"/>
  <c r="C47" l="1"/>
  <c r="B48"/>
  <c r="D47"/>
  <c r="E47" s="1"/>
  <c r="C48" l="1"/>
  <c r="B49"/>
  <c r="D48"/>
  <c r="E48" s="1"/>
  <c r="C49" l="1"/>
  <c r="B50"/>
  <c r="D49"/>
  <c r="E49" s="1"/>
  <c r="C50" l="1"/>
  <c r="B51"/>
  <c r="D50"/>
  <c r="E50" s="1"/>
  <c r="C51" l="1"/>
  <c r="B52"/>
  <c r="H52" s="1"/>
  <c r="D51"/>
  <c r="E51" s="1"/>
  <c r="I52" l="1"/>
  <c r="C52"/>
  <c r="B53"/>
  <c r="H53" s="1"/>
  <c r="D52"/>
  <c r="E52" s="1"/>
  <c r="I53" l="1"/>
  <c r="C53"/>
  <c r="B54"/>
  <c r="H54" s="1"/>
  <c r="D53"/>
  <c r="E53" s="1"/>
  <c r="I54" l="1"/>
  <c r="C54"/>
  <c r="B55"/>
  <c r="H55" s="1"/>
  <c r="D54"/>
  <c r="E54" s="1"/>
  <c r="I55" l="1"/>
  <c r="C55"/>
  <c r="B56"/>
  <c r="H56" s="1"/>
  <c r="D55"/>
  <c r="E55" s="1"/>
  <c r="I56" l="1"/>
  <c r="C56"/>
  <c r="B57"/>
  <c r="H57" s="1"/>
  <c r="D56"/>
  <c r="E56" s="1"/>
  <c r="I57" l="1"/>
  <c r="F57"/>
  <c r="C57"/>
  <c r="G57"/>
  <c r="E57"/>
  <c r="B58"/>
  <c r="H58" s="1"/>
  <c r="D57"/>
  <c r="I58" l="1"/>
  <c r="C58"/>
  <c r="F58"/>
  <c r="G58"/>
  <c r="E58"/>
  <c r="B59"/>
  <c r="H59" s="1"/>
  <c r="D58"/>
  <c r="I59" l="1"/>
  <c r="F59"/>
  <c r="C59"/>
  <c r="G59"/>
  <c r="E59"/>
  <c r="B60"/>
  <c r="H60" s="1"/>
  <c r="D59"/>
  <c r="I60" l="1"/>
  <c r="C60"/>
  <c r="F60"/>
  <c r="G60"/>
  <c r="E60"/>
  <c r="B61"/>
  <c r="H61" s="1"/>
  <c r="D60"/>
  <c r="I61" l="1"/>
  <c r="C61"/>
  <c r="F61"/>
  <c r="E61"/>
  <c r="G61"/>
  <c r="B62"/>
  <c r="H62" s="1"/>
  <c r="D61"/>
  <c r="I62" l="1"/>
  <c r="F62"/>
  <c r="C62"/>
  <c r="G62"/>
  <c r="E62"/>
  <c r="B63"/>
  <c r="H63" s="1"/>
  <c r="D62"/>
  <c r="I63" l="1"/>
  <c r="F63"/>
  <c r="C63"/>
  <c r="G63"/>
  <c r="E63"/>
  <c r="B64"/>
  <c r="H64" s="1"/>
  <c r="D63"/>
  <c r="I64" l="1"/>
  <c r="C64"/>
  <c r="F64"/>
  <c r="G64"/>
  <c r="E64"/>
  <c r="B65"/>
  <c r="H65" s="1"/>
  <c r="D64"/>
  <c r="I65" l="1"/>
  <c r="F65"/>
  <c r="C65"/>
  <c r="G65"/>
  <c r="E65"/>
  <c r="B66"/>
  <c r="H66" s="1"/>
  <c r="D65"/>
  <c r="I66" l="1"/>
  <c r="C66"/>
  <c r="F66"/>
  <c r="G66"/>
  <c r="E66"/>
  <c r="B67"/>
  <c r="H67" s="1"/>
  <c r="D66"/>
  <c r="I67" l="1"/>
  <c r="F67"/>
  <c r="C67"/>
  <c r="G67"/>
  <c r="E67"/>
  <c r="B68"/>
  <c r="H68" s="1"/>
  <c r="D67"/>
  <c r="I68" l="1"/>
  <c r="C68"/>
  <c r="F68"/>
  <c r="G68"/>
  <c r="E68"/>
  <c r="B69"/>
  <c r="H69" s="1"/>
  <c r="D68"/>
  <c r="I69" l="1"/>
  <c r="C69"/>
  <c r="F69"/>
  <c r="E69"/>
  <c r="G69"/>
  <c r="B70"/>
  <c r="H70" s="1"/>
  <c r="D69"/>
  <c r="I70" l="1"/>
  <c r="F70"/>
  <c r="C70"/>
  <c r="G70"/>
  <c r="E70"/>
  <c r="B71"/>
  <c r="H71" s="1"/>
  <c r="D70"/>
  <c r="I71" l="1"/>
  <c r="F71"/>
  <c r="C71"/>
  <c r="G71"/>
  <c r="E71"/>
  <c r="B72"/>
  <c r="H72" s="1"/>
  <c r="D71"/>
  <c r="I72" l="1"/>
  <c r="C72"/>
  <c r="F72"/>
  <c r="G72"/>
  <c r="E72"/>
  <c r="B73"/>
  <c r="H73" s="1"/>
  <c r="D72"/>
  <c r="I73" l="1"/>
  <c r="F73"/>
  <c r="C73"/>
  <c r="G73"/>
  <c r="E73"/>
  <c r="B74"/>
  <c r="H74" s="1"/>
  <c r="D73"/>
  <c r="I74" l="1"/>
  <c r="C74"/>
  <c r="F74"/>
  <c r="G74"/>
  <c r="E74"/>
  <c r="B75"/>
  <c r="H75" s="1"/>
  <c r="D74"/>
  <c r="I75" l="1"/>
  <c r="F75"/>
  <c r="C75"/>
  <c r="G75"/>
  <c r="E75"/>
  <c r="B76"/>
  <c r="H76" s="1"/>
  <c r="D75"/>
  <c r="I76" l="1"/>
  <c r="C76"/>
  <c r="F76"/>
  <c r="G76"/>
  <c r="E76"/>
  <c r="B77"/>
  <c r="H77" s="1"/>
  <c r="D76"/>
  <c r="I77" l="1"/>
  <c r="C77"/>
  <c r="F77"/>
  <c r="G77"/>
  <c r="E77"/>
  <c r="B78"/>
  <c r="H78" s="1"/>
  <c r="D77"/>
  <c r="I78" l="1"/>
  <c r="F78"/>
  <c r="C78"/>
  <c r="G78"/>
  <c r="E78"/>
  <c r="B79"/>
  <c r="H79" s="1"/>
  <c r="D78"/>
  <c r="I79" l="1"/>
  <c r="F79"/>
  <c r="C79"/>
  <c r="G79"/>
  <c r="E79"/>
  <c r="B80"/>
  <c r="H80" s="1"/>
  <c r="D79"/>
  <c r="I80" l="1"/>
  <c r="D80"/>
  <c r="C80"/>
  <c r="F80"/>
  <c r="G80"/>
  <c r="E80"/>
  <c r="I7" s="1"/>
  <c r="F13"/>
  <c r="H13" s="1"/>
  <c r="G13" l="1"/>
  <c r="I13" l="1"/>
  <c r="F14" s="1"/>
  <c r="H14" l="1"/>
  <c r="G14"/>
  <c r="I14" l="1"/>
  <c r="F15" l="1"/>
  <c r="H15" s="1"/>
  <c r="G15" l="1"/>
  <c r="I15" s="1"/>
  <c r="F16" s="1"/>
  <c r="H16" s="1"/>
  <c r="G16" l="1"/>
  <c r="I16" l="1"/>
  <c r="F17" s="1"/>
  <c r="H17" s="1"/>
  <c r="G17" l="1"/>
  <c r="I17" l="1"/>
  <c r="F18" s="1"/>
  <c r="H18" s="1"/>
  <c r="G18" l="1"/>
  <c r="I18" s="1"/>
  <c r="F19" s="1"/>
  <c r="H19" s="1"/>
  <c r="G19" l="1"/>
  <c r="I19" s="1"/>
  <c r="F20" s="1"/>
  <c r="H20" s="1"/>
  <c r="G20" l="1"/>
  <c r="I20" s="1"/>
  <c r="F21" s="1"/>
  <c r="H21" s="1"/>
  <c r="G21" l="1"/>
  <c r="I21" s="1"/>
  <c r="F22" s="1"/>
  <c r="H22" s="1"/>
  <c r="G22" l="1"/>
  <c r="I22" s="1"/>
  <c r="F23" s="1"/>
  <c r="H23" s="1"/>
  <c r="G23" l="1"/>
  <c r="I23" s="1"/>
  <c r="F24" s="1"/>
  <c r="H24" s="1"/>
  <c r="G24" l="1"/>
  <c r="I24" s="1"/>
  <c r="F25" s="1"/>
  <c r="H25" s="1"/>
  <c r="G25" l="1"/>
  <c r="I25" s="1"/>
  <c r="F26" s="1"/>
  <c r="H26" s="1"/>
  <c r="G26" l="1"/>
  <c r="I26" s="1"/>
  <c r="F27" s="1"/>
  <c r="H27" s="1"/>
  <c r="G27" l="1"/>
  <c r="I27" s="1"/>
  <c r="F28" s="1"/>
  <c r="H28" s="1"/>
  <c r="G28" l="1"/>
  <c r="I28" s="1"/>
  <c r="F29" s="1"/>
  <c r="H29" s="1"/>
  <c r="G29" l="1"/>
  <c r="I29" s="1"/>
  <c r="F30" s="1"/>
  <c r="H30" s="1"/>
  <c r="G30" l="1"/>
  <c r="I30" s="1"/>
  <c r="F31" s="1"/>
  <c r="H31" s="1"/>
  <c r="G31" l="1"/>
  <c r="I31" s="1"/>
  <c r="F32" s="1"/>
  <c r="H32" s="1"/>
  <c r="G32" l="1"/>
  <c r="I32" s="1"/>
  <c r="F33" s="1"/>
  <c r="H33" s="1"/>
  <c r="G33" l="1"/>
  <c r="I33" s="1"/>
  <c r="F34" s="1"/>
  <c r="H34" s="1"/>
  <c r="G34" l="1"/>
  <c r="I34" s="1"/>
  <c r="F35" s="1"/>
  <c r="H35" s="1"/>
  <c r="G35" l="1"/>
  <c r="I35" s="1"/>
  <c r="F36" s="1"/>
  <c r="H36" s="1"/>
  <c r="G36" l="1"/>
  <c r="I36" s="1"/>
  <c r="F37" s="1"/>
  <c r="H37" s="1"/>
  <c r="G37" l="1"/>
  <c r="I37" s="1"/>
  <c r="F38" s="1"/>
  <c r="H38" s="1"/>
  <c r="G38" l="1"/>
  <c r="I38" s="1"/>
  <c r="F39" s="1"/>
  <c r="H39" s="1"/>
  <c r="G39" l="1"/>
  <c r="I39" s="1"/>
  <c r="F40" s="1"/>
  <c r="H40" s="1"/>
  <c r="G40" l="1"/>
  <c r="I40" s="1"/>
  <c r="F41" s="1"/>
  <c r="H41" s="1"/>
  <c r="G41" l="1"/>
  <c r="I41" s="1"/>
  <c r="F42" l="1"/>
  <c r="H42" s="1"/>
  <c r="G42" l="1"/>
  <c r="I42" s="1"/>
  <c r="F43" l="1"/>
  <c r="H43" s="1"/>
  <c r="G43" l="1"/>
  <c r="I43" s="1"/>
  <c r="F44" l="1"/>
  <c r="H44" s="1"/>
  <c r="G44" l="1"/>
  <c r="I44" s="1"/>
  <c r="F45" l="1"/>
  <c r="H45" s="1"/>
  <c r="G45" l="1"/>
  <c r="I45" s="1"/>
  <c r="F46" s="1"/>
  <c r="H46" s="1"/>
  <c r="G46" l="1"/>
  <c r="I46" s="1"/>
  <c r="F47" s="1"/>
  <c r="H47" s="1"/>
  <c r="G47" l="1"/>
  <c r="I47" s="1"/>
  <c r="F48" s="1"/>
  <c r="H48" s="1"/>
  <c r="G48" l="1"/>
  <c r="I48" s="1"/>
  <c r="F49" s="1"/>
  <c r="H49" s="1"/>
  <c r="G49" l="1"/>
  <c r="I49" s="1"/>
  <c r="F50" s="1"/>
  <c r="H50" s="1"/>
  <c r="G50" l="1"/>
  <c r="I50" s="1"/>
  <c r="F51" s="1"/>
  <c r="H51" s="1"/>
  <c r="G51" l="1"/>
  <c r="I51" s="1"/>
  <c r="I6" s="1"/>
  <c r="I9" s="1"/>
  <c r="F52"/>
  <c r="G52" s="1"/>
  <c r="F53" s="1"/>
  <c r="G53" s="1"/>
  <c r="F54" s="1"/>
  <c r="G54" s="1"/>
  <c r="F55" s="1"/>
  <c r="G55" s="1"/>
  <c r="F56" s="1"/>
  <c r="G56" s="1"/>
  <c r="I8" s="1"/>
</calcChain>
</file>

<file path=xl/sharedStrings.xml><?xml version="1.0" encoding="utf-8"?>
<sst xmlns="http://schemas.openxmlformats.org/spreadsheetml/2006/main" count="19" uniqueCount="19">
  <si>
    <t>Dobânda anuală</t>
  </si>
  <si>
    <t>Suma economisită lunar:</t>
  </si>
  <si>
    <t>Anul</t>
  </si>
  <si>
    <t>Vârsta</t>
  </si>
  <si>
    <t>Suma investită anual:</t>
  </si>
  <si>
    <t>Soldul contului de investiții</t>
  </si>
  <si>
    <t>Dobânda totală acumulată</t>
  </si>
  <si>
    <t>Suma investită total</t>
  </si>
  <si>
    <t>Planul de economisire</t>
  </si>
  <si>
    <t>Vârsta actuală:</t>
  </si>
  <si>
    <t>Randamentul anual al investiției / dobânda anuală:</t>
  </si>
  <si>
    <t>Valori estimate</t>
  </si>
  <si>
    <t>Investiția totală:</t>
  </si>
  <si>
    <t>Valoarea totală a plasamentului:</t>
  </si>
  <si>
    <t>Perioada de economisire:</t>
  </si>
  <si>
    <t>Vârsta la care plasamentul va fi lichidat:</t>
  </si>
  <si>
    <t>Impozit pe veniturile din dobânzi</t>
  </si>
  <si>
    <t>Dobânda netă:</t>
  </si>
  <si>
    <t>Pensia calculată pe o durată de 15 ani:</t>
  </si>
</sst>
</file>

<file path=xl/styles.xml><?xml version="1.0" encoding="utf-8"?>
<styleSheet xmlns="http://schemas.openxmlformats.org/spreadsheetml/2006/main">
  <numFmts count="4">
    <numFmt numFmtId="164" formatCode="_-* #,##0.00\ &quot;lei&quot;_-;\-* #,##0.00\ &quot;lei&quot;_-;_-* &quot;-&quot;??\ &quot;lei&quot;_-;_-@_-"/>
    <numFmt numFmtId="165" formatCode="_(&quot;$&quot;* #,##0.00_);_(&quot;$&quot;* \(#,##0.00\);_(&quot;$&quot;* &quot;-&quot;??_);_(@_)"/>
    <numFmt numFmtId="166" formatCode="0.0%"/>
    <numFmt numFmtId="167" formatCode="#,##0.00\ &quot;lei&quot;"/>
  </numFmts>
  <fonts count="10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1"/>
      <color theme="0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5" fillId="3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6" fillId="4" borderId="1" xfId="1" applyFont="1" applyFill="1" applyBorder="1" applyAlignment="1" applyProtection="1">
      <alignment horizontal="center"/>
      <protection locked="0"/>
    </xf>
    <xf numFmtId="166" fontId="6" fillId="4" borderId="1" xfId="4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 applyProtection="1">
      <alignment horizontal="center"/>
      <protection locked="0"/>
    </xf>
    <xf numFmtId="164" fontId="5" fillId="3" borderId="0" xfId="0" applyNumberFormat="1" applyFont="1" applyFill="1"/>
    <xf numFmtId="164" fontId="5" fillId="3" borderId="1" xfId="0" applyNumberFormat="1" applyFont="1" applyFill="1" applyBorder="1"/>
    <xf numFmtId="164" fontId="9" fillId="3" borderId="1" xfId="0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right" vertical="center"/>
    </xf>
    <xf numFmtId="0" fontId="7" fillId="3" borderId="3" xfId="1" applyFont="1" applyFill="1" applyBorder="1" applyAlignment="1">
      <alignment horizontal="right" vertical="center"/>
    </xf>
    <xf numFmtId="0" fontId="7" fillId="3" borderId="4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164" fontId="9" fillId="3" borderId="1" xfId="0" applyNumberFormat="1" applyFont="1" applyFill="1" applyBorder="1"/>
  </cellXfs>
  <cellStyles count="5">
    <cellStyle name="Currency 2" xfId="2"/>
    <cellStyle name="Hyperlink" xfId="3" builtinId="8" customBuiltin="1"/>
    <cellStyle name="Normal" xfId="0" builtinId="0"/>
    <cellStyle name="Normal 2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81"/>
  <sheetViews>
    <sheetView tabSelected="1" workbookViewId="0">
      <selection activeCell="F4" sqref="F4"/>
    </sheetView>
  </sheetViews>
  <sheetFormatPr defaultRowHeight="16.5"/>
  <cols>
    <col min="1" max="1" width="9.140625" style="1"/>
    <col min="2" max="2" width="13" style="1" customWidth="1"/>
    <col min="3" max="3" width="14.7109375" style="1" customWidth="1"/>
    <col min="4" max="4" width="22.140625" style="1" customWidth="1"/>
    <col min="5" max="5" width="18.42578125" style="1" customWidth="1"/>
    <col min="6" max="6" width="18.7109375" style="1" customWidth="1"/>
    <col min="7" max="7" width="17.85546875" style="1" customWidth="1"/>
    <col min="8" max="8" width="21.28515625" style="1" customWidth="1"/>
    <col min="9" max="9" width="19" style="1" customWidth="1"/>
    <col min="10" max="16384" width="9.140625" style="1"/>
  </cols>
  <sheetData>
    <row r="4" spans="2:9">
      <c r="B4" s="15" t="s">
        <v>8</v>
      </c>
      <c r="C4" s="15"/>
      <c r="D4" s="15"/>
      <c r="E4" s="15"/>
      <c r="G4" s="14" t="s">
        <v>11</v>
      </c>
      <c r="H4" s="14"/>
      <c r="I4" s="14"/>
    </row>
    <row r="5" spans="2:9">
      <c r="B5" s="11" t="s">
        <v>9</v>
      </c>
      <c r="C5" s="12"/>
      <c r="D5" s="13"/>
      <c r="E5" s="4">
        <v>25</v>
      </c>
      <c r="G5" s="16" t="s">
        <v>14</v>
      </c>
      <c r="H5" s="17"/>
      <c r="I5" s="3">
        <f>E6-E5</f>
        <v>40</v>
      </c>
    </row>
    <row r="6" spans="2:9">
      <c r="B6" s="11" t="s">
        <v>15</v>
      </c>
      <c r="C6" s="12"/>
      <c r="D6" s="13"/>
      <c r="E6" s="4">
        <v>65</v>
      </c>
      <c r="G6" s="18" t="s">
        <v>13</v>
      </c>
      <c r="H6" s="19"/>
      <c r="I6" s="10">
        <f>MAX(I12:I80)</f>
        <v>134861.94915348894</v>
      </c>
    </row>
    <row r="7" spans="2:9">
      <c r="B7" s="11" t="s">
        <v>1</v>
      </c>
      <c r="C7" s="12"/>
      <c r="D7" s="13"/>
      <c r="E7" s="7">
        <v>150</v>
      </c>
      <c r="G7" s="16" t="s">
        <v>12</v>
      </c>
      <c r="H7" s="17"/>
      <c r="I7" s="9">
        <f>MAX(E12:E80)</f>
        <v>72000</v>
      </c>
    </row>
    <row r="8" spans="2:9">
      <c r="B8" s="11" t="s">
        <v>10</v>
      </c>
      <c r="C8" s="12"/>
      <c r="D8" s="13"/>
      <c r="E8" s="5">
        <v>0.03</v>
      </c>
      <c r="G8" s="16" t="s">
        <v>17</v>
      </c>
      <c r="H8" s="17"/>
      <c r="I8" s="9">
        <f>MAX(G12:G80)-MAX(H12:H80)</f>
        <v>62861.949153488946</v>
      </c>
    </row>
    <row r="9" spans="2:9">
      <c r="G9" s="18" t="s">
        <v>18</v>
      </c>
      <c r="H9" s="19"/>
      <c r="I9" s="20">
        <f>I6/15/12</f>
        <v>749.23305085271625</v>
      </c>
    </row>
    <row r="11" spans="2:9" ht="33">
      <c r="B11" s="2" t="s">
        <v>2</v>
      </c>
      <c r="C11" s="2" t="s">
        <v>3</v>
      </c>
      <c r="D11" s="2" t="s">
        <v>4</v>
      </c>
      <c r="E11" s="2" t="s">
        <v>7</v>
      </c>
      <c r="F11" s="2" t="s">
        <v>0</v>
      </c>
      <c r="G11" s="2" t="s">
        <v>6</v>
      </c>
      <c r="H11" s="2" t="s">
        <v>16</v>
      </c>
      <c r="I11" s="2" t="s">
        <v>5</v>
      </c>
    </row>
    <row r="12" spans="2:9">
      <c r="B12" s="6">
        <f>IF(E6&gt;E5,1,"")</f>
        <v>1</v>
      </c>
      <c r="C12" s="6">
        <f>IF(ISERROR($E$5+B12&gt;$E$6),"",$E$5+1)</f>
        <v>26</v>
      </c>
      <c r="D12" s="9">
        <f t="shared" ref="D12:D43" si="0">IF(B12="","",$E$7*12)</f>
        <v>1800</v>
      </c>
      <c r="E12" s="9">
        <f>IF(B12="","",SUM($D$12:D12))</f>
        <v>1800</v>
      </c>
      <c r="F12" s="9">
        <f>IF(B13="","",E8*(E7*12))</f>
        <v>54</v>
      </c>
      <c r="G12" s="9">
        <f>IF(B12="","",SUM($F$12:F12))</f>
        <v>54</v>
      </c>
      <c r="H12" s="9">
        <f>IF(B12="","",0.16*F12)</f>
        <v>8.64</v>
      </c>
      <c r="I12" s="9">
        <f>IF(B12="","",E12+G12-H12)</f>
        <v>1845.36</v>
      </c>
    </row>
    <row r="13" spans="2:9">
      <c r="B13" s="6">
        <f>IF(I5&gt;B12,B12+1,"")</f>
        <v>2</v>
      </c>
      <c r="C13" s="6">
        <f>IF(ISERROR($E$5+B13&gt;$E$6),"",C12+1)</f>
        <v>27</v>
      </c>
      <c r="D13" s="9">
        <f t="shared" si="0"/>
        <v>1800</v>
      </c>
      <c r="E13" s="9">
        <f>IF(B13="","",SUM($D$12:D13))</f>
        <v>3600</v>
      </c>
      <c r="F13" s="9">
        <f>IF(B13="","",$E$8*I12)</f>
        <v>55.360799999999998</v>
      </c>
      <c r="G13" s="9">
        <f>IF(B13="","",SUM($F$12:F13))</f>
        <v>109.3608</v>
      </c>
      <c r="H13" s="9">
        <f>IF(B13="","",0.16*F13)</f>
        <v>8.8577279999999998</v>
      </c>
      <c r="I13" s="9">
        <f>IF(B13="","",E13+G13-H13)</f>
        <v>3700.503072</v>
      </c>
    </row>
    <row r="14" spans="2:9">
      <c r="B14" s="6">
        <f>IF(I5&gt;B13,B13+1,"")</f>
        <v>3</v>
      </c>
      <c r="C14" s="6">
        <f t="shared" ref="C14:C77" si="1">IF(ISERROR($E$5+B14&gt;$E$6),"",C13+1)</f>
        <v>28</v>
      </c>
      <c r="D14" s="9">
        <f t="shared" si="0"/>
        <v>1800</v>
      </c>
      <c r="E14" s="9">
        <f>IF(B14="","",SUM($D$12:D14))</f>
        <v>5400</v>
      </c>
      <c r="F14" s="9">
        <f>IF(B14="","",$E$8*I13)</f>
        <v>111.01509215999999</v>
      </c>
      <c r="G14" s="9">
        <f>IF(B14="","",SUM($F$12:F14))</f>
        <v>220.37589215999998</v>
      </c>
      <c r="H14" s="9">
        <f t="shared" ref="H14:H77" si="2">IF(B14="","",0.16*F14)</f>
        <v>17.762414745600001</v>
      </c>
      <c r="I14" s="9">
        <f t="shared" ref="I13:I76" si="3">IF(B14="","",E14+G14-H14)</f>
        <v>5602.6134774144002</v>
      </c>
    </row>
    <row r="15" spans="2:9">
      <c r="B15" s="6">
        <f>IF(I5&gt;B14,B14+1,"")</f>
        <v>4</v>
      </c>
      <c r="C15" s="6">
        <f t="shared" si="1"/>
        <v>29</v>
      </c>
      <c r="D15" s="9">
        <f t="shared" si="0"/>
        <v>1800</v>
      </c>
      <c r="E15" s="9">
        <f>IF(B15="","",SUM($D$12:D15))</f>
        <v>7200</v>
      </c>
      <c r="F15" s="9">
        <f t="shared" ref="F14:F77" si="4">IF(B15="","",$E$8*I14)</f>
        <v>168.07840432243199</v>
      </c>
      <c r="G15" s="9">
        <f>IF(B15="","",SUM($F$12:F15))</f>
        <v>388.45429648243197</v>
      </c>
      <c r="H15" s="9">
        <f t="shared" si="2"/>
        <v>26.892544691589119</v>
      </c>
      <c r="I15" s="9">
        <f t="shared" si="3"/>
        <v>7561.5617517908431</v>
      </c>
    </row>
    <row r="16" spans="2:9">
      <c r="B16" s="6">
        <f>IF(I5&gt;B15,B15+1,"")</f>
        <v>5</v>
      </c>
      <c r="C16" s="6">
        <f t="shared" si="1"/>
        <v>30</v>
      </c>
      <c r="D16" s="9">
        <f t="shared" si="0"/>
        <v>1800</v>
      </c>
      <c r="E16" s="9">
        <f>IF(B16="","",SUM($D$12:D16))</f>
        <v>9000</v>
      </c>
      <c r="F16" s="9">
        <f t="shared" si="4"/>
        <v>226.84685255372528</v>
      </c>
      <c r="G16" s="9">
        <f>IF(B16="","",SUM($F$12:F16))</f>
        <v>615.30114903615731</v>
      </c>
      <c r="H16" s="9">
        <f t="shared" si="2"/>
        <v>36.295496408596044</v>
      </c>
      <c r="I16" s="9">
        <f t="shared" si="3"/>
        <v>9579.0056526275603</v>
      </c>
    </row>
    <row r="17" spans="2:9">
      <c r="B17" s="6">
        <f>IF(I5&gt;B16,B16+1,"")</f>
        <v>6</v>
      </c>
      <c r="C17" s="6">
        <f t="shared" si="1"/>
        <v>31</v>
      </c>
      <c r="D17" s="9">
        <f t="shared" si="0"/>
        <v>1800</v>
      </c>
      <c r="E17" s="9">
        <f>IF(B17="","",SUM($D$12:D17))</f>
        <v>10800</v>
      </c>
      <c r="F17" s="9">
        <f t="shared" si="4"/>
        <v>287.37016957882679</v>
      </c>
      <c r="G17" s="9">
        <f>IF(B17="","",SUM($F$12:F17))</f>
        <v>902.6713186149841</v>
      </c>
      <c r="H17" s="9">
        <f t="shared" si="2"/>
        <v>45.979227132612287</v>
      </c>
      <c r="I17" s="9">
        <f t="shared" si="3"/>
        <v>11656.692091482373</v>
      </c>
    </row>
    <row r="18" spans="2:9">
      <c r="B18" s="6">
        <f>IF(I5&gt;B17,B17+1,"")</f>
        <v>7</v>
      </c>
      <c r="C18" s="6">
        <f t="shared" si="1"/>
        <v>32</v>
      </c>
      <c r="D18" s="9">
        <f t="shared" si="0"/>
        <v>1800</v>
      </c>
      <c r="E18" s="9">
        <f>IF(B18="","",SUM($D$12:D18))</f>
        <v>12600</v>
      </c>
      <c r="F18" s="9">
        <f t="shared" si="4"/>
        <v>349.70076274447121</v>
      </c>
      <c r="G18" s="9">
        <f>IF(B18="","",SUM($F$12:F18))</f>
        <v>1252.3720813594553</v>
      </c>
      <c r="H18" s="9">
        <f t="shared" si="2"/>
        <v>55.952122039115395</v>
      </c>
      <c r="I18" s="9">
        <f t="shared" si="3"/>
        <v>13796.419959320339</v>
      </c>
    </row>
    <row r="19" spans="2:9">
      <c r="B19" s="6">
        <f>IF(I5&gt;B18,B18+1,"")</f>
        <v>8</v>
      </c>
      <c r="C19" s="6">
        <f t="shared" si="1"/>
        <v>33</v>
      </c>
      <c r="D19" s="9">
        <f t="shared" si="0"/>
        <v>1800</v>
      </c>
      <c r="E19" s="9">
        <f>IF(B19="","",SUM($D$12:D19))</f>
        <v>14400</v>
      </c>
      <c r="F19" s="9">
        <f t="shared" si="4"/>
        <v>413.89259877961018</v>
      </c>
      <c r="G19" s="9">
        <f>IF(B19="","",SUM($F$12:F19))</f>
        <v>1666.2646801390654</v>
      </c>
      <c r="H19" s="9">
        <f t="shared" si="2"/>
        <v>66.222815804737635</v>
      </c>
      <c r="I19" s="9">
        <f t="shared" si="3"/>
        <v>16000.041864334327</v>
      </c>
    </row>
    <row r="20" spans="2:9">
      <c r="B20" s="6">
        <f>IF(I5&gt;B19,B19+1,"")</f>
        <v>9</v>
      </c>
      <c r="C20" s="6">
        <f t="shared" si="1"/>
        <v>34</v>
      </c>
      <c r="D20" s="9">
        <f t="shared" si="0"/>
        <v>1800</v>
      </c>
      <c r="E20" s="9">
        <f>IF(B20="","",SUM($D$12:D20))</f>
        <v>16200</v>
      </c>
      <c r="F20" s="9">
        <f t="shared" si="4"/>
        <v>480.0012559300298</v>
      </c>
      <c r="G20" s="9">
        <f>IF(B20="","",SUM($F$12:F20))</f>
        <v>2146.265936069095</v>
      </c>
      <c r="H20" s="9">
        <f t="shared" si="2"/>
        <v>76.800200948804772</v>
      </c>
      <c r="I20" s="9">
        <f t="shared" si="3"/>
        <v>18269.465735120291</v>
      </c>
    </row>
    <row r="21" spans="2:9">
      <c r="B21" s="6">
        <f>IF(I5&gt;B20,B20+1,"")</f>
        <v>10</v>
      </c>
      <c r="C21" s="6">
        <f t="shared" si="1"/>
        <v>35</v>
      </c>
      <c r="D21" s="9">
        <f t="shared" si="0"/>
        <v>1800</v>
      </c>
      <c r="E21" s="9">
        <f>IF(B21="","",SUM($D$12:D21))</f>
        <v>18000</v>
      </c>
      <c r="F21" s="9">
        <f t="shared" si="4"/>
        <v>548.0839720536087</v>
      </c>
      <c r="G21" s="9">
        <f>IF(B21="","",SUM($F$12:F21))</f>
        <v>2694.3499081227037</v>
      </c>
      <c r="H21" s="9">
        <f t="shared" si="2"/>
        <v>87.693435528577396</v>
      </c>
      <c r="I21" s="9">
        <f t="shared" si="3"/>
        <v>20606.656472594128</v>
      </c>
    </row>
    <row r="22" spans="2:9">
      <c r="B22" s="6">
        <f>IF(I5&gt;B21,B21+1,"")</f>
        <v>11</v>
      </c>
      <c r="C22" s="6">
        <f t="shared" si="1"/>
        <v>36</v>
      </c>
      <c r="D22" s="9">
        <f t="shared" si="0"/>
        <v>1800</v>
      </c>
      <c r="E22" s="9">
        <f>IF(B22="","",SUM($D$12:D22))</f>
        <v>19800</v>
      </c>
      <c r="F22" s="9">
        <f t="shared" si="4"/>
        <v>618.19969417782386</v>
      </c>
      <c r="G22" s="9">
        <f>IF(B22="","",SUM($F$12:F22))</f>
        <v>3312.5496023005276</v>
      </c>
      <c r="H22" s="9">
        <f t="shared" si="2"/>
        <v>98.911951068451813</v>
      </c>
      <c r="I22" s="9">
        <f t="shared" si="3"/>
        <v>23013.637651232078</v>
      </c>
    </row>
    <row r="23" spans="2:9">
      <c r="B23" s="6">
        <f>IF(I5&gt;B22,B22+1,"")</f>
        <v>12</v>
      </c>
      <c r="C23" s="6">
        <f t="shared" si="1"/>
        <v>37</v>
      </c>
      <c r="D23" s="9">
        <f t="shared" si="0"/>
        <v>1800</v>
      </c>
      <c r="E23" s="9">
        <f>IF(B23="","",SUM($D$12:D23))</f>
        <v>21600</v>
      </c>
      <c r="F23" s="9">
        <f t="shared" si="4"/>
        <v>690.40912953696238</v>
      </c>
      <c r="G23" s="9">
        <f>IF(B23="","",SUM($F$12:F23))</f>
        <v>4002.9587318374897</v>
      </c>
      <c r="H23" s="9">
        <f t="shared" si="2"/>
        <v>110.46546072591399</v>
      </c>
      <c r="I23" s="9">
        <f t="shared" si="3"/>
        <v>25492.493271111576</v>
      </c>
    </row>
    <row r="24" spans="2:9">
      <c r="B24" s="6">
        <f>IF(I5&gt;B23,B23+1,"")</f>
        <v>13</v>
      </c>
      <c r="C24" s="6">
        <f t="shared" si="1"/>
        <v>38</v>
      </c>
      <c r="D24" s="9">
        <f t="shared" si="0"/>
        <v>1800</v>
      </c>
      <c r="E24" s="9">
        <f>IF(B24="","",SUM($D$12:D24))</f>
        <v>23400</v>
      </c>
      <c r="F24" s="9">
        <f t="shared" si="4"/>
        <v>764.7747981333473</v>
      </c>
      <c r="G24" s="9">
        <f>IF(B24="","",SUM($F$12:F24))</f>
        <v>4767.7335299708375</v>
      </c>
      <c r="H24" s="9">
        <f t="shared" si="2"/>
        <v>122.36396770133557</v>
      </c>
      <c r="I24" s="9">
        <f t="shared" si="3"/>
        <v>28045.369562269501</v>
      </c>
    </row>
    <row r="25" spans="2:9">
      <c r="B25" s="6">
        <f>IF(I5&gt;B24,B24+1,"")</f>
        <v>14</v>
      </c>
      <c r="C25" s="6">
        <f t="shared" si="1"/>
        <v>39</v>
      </c>
      <c r="D25" s="9">
        <f t="shared" si="0"/>
        <v>1800</v>
      </c>
      <c r="E25" s="9">
        <f>IF(B25="","",SUM($D$12:D25))</f>
        <v>25200</v>
      </c>
      <c r="F25" s="9">
        <f t="shared" si="4"/>
        <v>841.36108686808495</v>
      </c>
      <c r="G25" s="9">
        <f>IF(B25="","",SUM($F$12:F25))</f>
        <v>5609.0946168389228</v>
      </c>
      <c r="H25" s="9">
        <f t="shared" si="2"/>
        <v>134.6177738988936</v>
      </c>
      <c r="I25" s="9">
        <f t="shared" si="3"/>
        <v>30674.476842940028</v>
      </c>
    </row>
    <row r="26" spans="2:9">
      <c r="B26" s="6">
        <f>IF(I5&gt;B25,B25+1,"")</f>
        <v>15</v>
      </c>
      <c r="C26" s="6">
        <f t="shared" si="1"/>
        <v>40</v>
      </c>
      <c r="D26" s="9">
        <f t="shared" si="0"/>
        <v>1800</v>
      </c>
      <c r="E26" s="9">
        <f>IF(B26="","",SUM($D$12:D26))</f>
        <v>27000</v>
      </c>
      <c r="F26" s="9">
        <f t="shared" si="4"/>
        <v>920.23430528820086</v>
      </c>
      <c r="G26" s="9">
        <f>IF(B26="","",SUM($F$12:F26))</f>
        <v>6529.3289221271234</v>
      </c>
      <c r="H26" s="9">
        <f t="shared" si="2"/>
        <v>147.23748884611214</v>
      </c>
      <c r="I26" s="9">
        <f t="shared" si="3"/>
        <v>33382.091433281013</v>
      </c>
    </row>
    <row r="27" spans="2:9">
      <c r="B27" s="6">
        <f>IF(I5&gt;B26,B26+1,"")</f>
        <v>16</v>
      </c>
      <c r="C27" s="6">
        <f t="shared" si="1"/>
        <v>41</v>
      </c>
      <c r="D27" s="9">
        <f t="shared" si="0"/>
        <v>1800</v>
      </c>
      <c r="E27" s="9">
        <f>IF(B27="","",SUM($D$12:D27))</f>
        <v>28800</v>
      </c>
      <c r="F27" s="9">
        <f t="shared" si="4"/>
        <v>1001.4627429984304</v>
      </c>
      <c r="G27" s="9">
        <f>IF(B27="","",SUM($F$12:F27))</f>
        <v>7530.7916651255537</v>
      </c>
      <c r="H27" s="9">
        <f t="shared" si="2"/>
        <v>160.23403887974885</v>
      </c>
      <c r="I27" s="9">
        <f t="shared" si="3"/>
        <v>36170.557626245805</v>
      </c>
    </row>
    <row r="28" spans="2:9">
      <c r="B28" s="6">
        <f>IF(I5&gt;B27,B27+1,"")</f>
        <v>17</v>
      </c>
      <c r="C28" s="6">
        <f t="shared" si="1"/>
        <v>42</v>
      </c>
      <c r="D28" s="9">
        <f t="shared" si="0"/>
        <v>1800</v>
      </c>
      <c r="E28" s="9">
        <f>IF(B28="","",SUM($D$12:D28))</f>
        <v>30600</v>
      </c>
      <c r="F28" s="9">
        <f t="shared" si="4"/>
        <v>1085.1167287873741</v>
      </c>
      <c r="G28" s="9">
        <f>IF(B28="","",SUM($F$12:F28))</f>
        <v>8615.9083939129268</v>
      </c>
      <c r="H28" s="9">
        <f t="shared" si="2"/>
        <v>173.61867660597986</v>
      </c>
      <c r="I28" s="9">
        <f t="shared" si="3"/>
        <v>39042.28971730695</v>
      </c>
    </row>
    <row r="29" spans="2:9">
      <c r="B29" s="6">
        <f>IF(I5&gt;B28,B28+1,"")</f>
        <v>18</v>
      </c>
      <c r="C29" s="6">
        <f t="shared" si="1"/>
        <v>43</v>
      </c>
      <c r="D29" s="9">
        <f t="shared" si="0"/>
        <v>1800</v>
      </c>
      <c r="E29" s="9">
        <f>IF(B29="","",SUM($D$12:D29))</f>
        <v>32400</v>
      </c>
      <c r="F29" s="9">
        <f t="shared" si="4"/>
        <v>1171.2686915192085</v>
      </c>
      <c r="G29" s="9">
        <f>IF(B29="","",SUM($F$12:F29))</f>
        <v>9787.1770854321348</v>
      </c>
      <c r="H29" s="9">
        <f t="shared" si="2"/>
        <v>187.40299064307337</v>
      </c>
      <c r="I29" s="9">
        <f t="shared" si="3"/>
        <v>41999.774094789063</v>
      </c>
    </row>
    <row r="30" spans="2:9">
      <c r="B30" s="6">
        <f>IF(I5&gt;B29,B29+1,"")</f>
        <v>19</v>
      </c>
      <c r="C30" s="6">
        <f t="shared" si="1"/>
        <v>44</v>
      </c>
      <c r="D30" s="9">
        <f t="shared" si="0"/>
        <v>1800</v>
      </c>
      <c r="E30" s="9">
        <f>IF(B30="","",SUM($D$12:D30))</f>
        <v>34200</v>
      </c>
      <c r="F30" s="9">
        <f t="shared" si="4"/>
        <v>1259.9932228436719</v>
      </c>
      <c r="G30" s="9">
        <f>IF(B30="","",SUM($F$12:F30))</f>
        <v>11047.170308275807</v>
      </c>
      <c r="H30" s="9">
        <f t="shared" si="2"/>
        <v>201.59891565498751</v>
      </c>
      <c r="I30" s="9">
        <f t="shared" si="3"/>
        <v>45045.571392620819</v>
      </c>
    </row>
    <row r="31" spans="2:9">
      <c r="B31" s="6">
        <f>IF(I5&gt;B30,B30+1,"")</f>
        <v>20</v>
      </c>
      <c r="C31" s="6">
        <f t="shared" si="1"/>
        <v>45</v>
      </c>
      <c r="D31" s="9">
        <f t="shared" si="0"/>
        <v>1800</v>
      </c>
      <c r="E31" s="9">
        <f>IF(B31="","",SUM($D$12:D31))</f>
        <v>36000</v>
      </c>
      <c r="F31" s="9">
        <f>IF(B31="","",$E$8*I30)</f>
        <v>1351.3671417786245</v>
      </c>
      <c r="G31" s="9">
        <f>IF(B31="","",SUM($F$12:F31))</f>
        <v>12398.537450054431</v>
      </c>
      <c r="H31" s="9">
        <f t="shared" si="2"/>
        <v>216.21874268457992</v>
      </c>
      <c r="I31" s="9">
        <f t="shared" si="3"/>
        <v>48182.31870736985</v>
      </c>
    </row>
    <row r="32" spans="2:9">
      <c r="B32" s="6">
        <f>IF(I5&gt;B31,B31+1,"")</f>
        <v>21</v>
      </c>
      <c r="C32" s="6">
        <f t="shared" si="1"/>
        <v>46</v>
      </c>
      <c r="D32" s="9">
        <f t="shared" si="0"/>
        <v>1800</v>
      </c>
      <c r="E32" s="9">
        <f>IF(B32="","",SUM($D$12:D32))</f>
        <v>37800</v>
      </c>
      <c r="F32" s="9">
        <f t="shared" si="4"/>
        <v>1445.4695612210955</v>
      </c>
      <c r="G32" s="9">
        <f>IF(B32="","",SUM($F$12:F32))</f>
        <v>13844.007011275527</v>
      </c>
      <c r="H32" s="9">
        <f t="shared" si="2"/>
        <v>231.27512979537528</v>
      </c>
      <c r="I32" s="9">
        <f t="shared" si="3"/>
        <v>51412.731881480155</v>
      </c>
    </row>
    <row r="33" spans="2:9">
      <c r="B33" s="6">
        <f>IF(I5&gt;B32,B32+1,"")</f>
        <v>22</v>
      </c>
      <c r="C33" s="6">
        <f t="shared" si="1"/>
        <v>47</v>
      </c>
      <c r="D33" s="9">
        <f t="shared" si="0"/>
        <v>1800</v>
      </c>
      <c r="E33" s="9">
        <f>IF(B33="","",SUM($D$12:D33))</f>
        <v>39600</v>
      </c>
      <c r="F33" s="9">
        <f t="shared" si="4"/>
        <v>1542.3819564444045</v>
      </c>
      <c r="G33" s="9">
        <f>IF(B33="","",SUM($F$12:F33))</f>
        <v>15386.388967719931</v>
      </c>
      <c r="H33" s="9">
        <f t="shared" si="2"/>
        <v>246.78111303110472</v>
      </c>
      <c r="I33" s="9">
        <f t="shared" si="3"/>
        <v>54739.607854688831</v>
      </c>
    </row>
    <row r="34" spans="2:9">
      <c r="B34" s="6">
        <f>IF(I5&gt;B33,B33+1,"")</f>
        <v>23</v>
      </c>
      <c r="C34" s="6">
        <f t="shared" si="1"/>
        <v>48</v>
      </c>
      <c r="D34" s="9">
        <f t="shared" si="0"/>
        <v>1800</v>
      </c>
      <c r="E34" s="9">
        <f>IF(B34="","",SUM($D$12:D34))</f>
        <v>41400</v>
      </c>
      <c r="F34" s="9">
        <f t="shared" si="4"/>
        <v>1642.188235640665</v>
      </c>
      <c r="G34" s="9">
        <f>IF(B34="","",SUM($F$12:F34))</f>
        <v>17028.577203360597</v>
      </c>
      <c r="H34" s="9">
        <f t="shared" si="2"/>
        <v>262.75011770250637</v>
      </c>
      <c r="I34" s="9">
        <f t="shared" si="3"/>
        <v>58165.827085658093</v>
      </c>
    </row>
    <row r="35" spans="2:9">
      <c r="B35" s="6">
        <f>IF(I5&gt;B34,B34+1,"")</f>
        <v>24</v>
      </c>
      <c r="C35" s="6">
        <f t="shared" si="1"/>
        <v>49</v>
      </c>
      <c r="D35" s="9">
        <f t="shared" si="0"/>
        <v>1800</v>
      </c>
      <c r="E35" s="9">
        <f>IF(B35="","",SUM($D$12:D35))</f>
        <v>43200</v>
      </c>
      <c r="F35" s="9">
        <f t="shared" si="4"/>
        <v>1744.9748125697427</v>
      </c>
      <c r="G35" s="9">
        <f>IF(B35="","",SUM($F$12:F35))</f>
        <v>18773.552015930341</v>
      </c>
      <c r="H35" s="9">
        <f t="shared" si="2"/>
        <v>279.19597001115881</v>
      </c>
      <c r="I35" s="9">
        <f t="shared" si="3"/>
        <v>61694.356045919179</v>
      </c>
    </row>
    <row r="36" spans="2:9">
      <c r="B36" s="6">
        <f>IF(I5&gt;B35,B35+1,"")</f>
        <v>25</v>
      </c>
      <c r="C36" s="6">
        <f t="shared" si="1"/>
        <v>50</v>
      </c>
      <c r="D36" s="9">
        <f t="shared" si="0"/>
        <v>1800</v>
      </c>
      <c r="E36" s="9">
        <f>IF(B36="","",SUM($D$12:D36))</f>
        <v>45000</v>
      </c>
      <c r="F36" s="9">
        <f t="shared" si="4"/>
        <v>1850.8306813775753</v>
      </c>
      <c r="G36" s="9">
        <f>IF(B36="","",SUM($F$12:F36))</f>
        <v>20624.382697307916</v>
      </c>
      <c r="H36" s="9">
        <f t="shared" si="2"/>
        <v>296.13290902041206</v>
      </c>
      <c r="I36" s="9">
        <f t="shared" si="3"/>
        <v>65328.249788287503</v>
      </c>
    </row>
    <row r="37" spans="2:9">
      <c r="B37" s="6">
        <f>IF(I5&gt;B36,B36+1,"")</f>
        <v>26</v>
      </c>
      <c r="C37" s="6">
        <f t="shared" si="1"/>
        <v>51</v>
      </c>
      <c r="D37" s="9">
        <f t="shared" si="0"/>
        <v>1800</v>
      </c>
      <c r="E37" s="9">
        <f>IF(B37="","",SUM($D$12:D37))</f>
        <v>46800</v>
      </c>
      <c r="F37" s="9">
        <f t="shared" si="4"/>
        <v>1959.847493648625</v>
      </c>
      <c r="G37" s="9">
        <f>IF(B37="","",SUM($F$12:F37))</f>
        <v>22584.230190956539</v>
      </c>
      <c r="H37" s="9">
        <f t="shared" si="2"/>
        <v>313.57559898378003</v>
      </c>
      <c r="I37" s="9">
        <f t="shared" si="3"/>
        <v>69070.654591972765</v>
      </c>
    </row>
    <row r="38" spans="2:9">
      <c r="B38" s="6">
        <f>IF(I5&gt;B37,B37+1,"")</f>
        <v>27</v>
      </c>
      <c r="C38" s="6">
        <f t="shared" si="1"/>
        <v>52</v>
      </c>
      <c r="D38" s="9">
        <f t="shared" si="0"/>
        <v>1800</v>
      </c>
      <c r="E38" s="9">
        <f>IF(B38="","",SUM($D$12:D38))</f>
        <v>48600</v>
      </c>
      <c r="F38" s="9">
        <f t="shared" si="4"/>
        <v>2072.1196377591828</v>
      </c>
      <c r="G38" s="9">
        <f>IF(B38="","",SUM($F$12:F38))</f>
        <v>24656.349828715724</v>
      </c>
      <c r="H38" s="9">
        <f t="shared" si="2"/>
        <v>331.53914204146923</v>
      </c>
      <c r="I38" s="9">
        <f t="shared" si="3"/>
        <v>72924.81068667426</v>
      </c>
    </row>
    <row r="39" spans="2:9">
      <c r="B39" s="6">
        <f>IF(I5&gt;B38,B38+1,"")</f>
        <v>28</v>
      </c>
      <c r="C39" s="6">
        <f t="shared" si="1"/>
        <v>53</v>
      </c>
      <c r="D39" s="9">
        <f t="shared" si="0"/>
        <v>1800</v>
      </c>
      <c r="E39" s="9">
        <f>IF(B39="","",SUM($D$12:D39))</f>
        <v>50400</v>
      </c>
      <c r="F39" s="9">
        <f t="shared" si="4"/>
        <v>2187.7443206002276</v>
      </c>
      <c r="G39" s="9">
        <f>IF(B39="","",SUM($F$12:F39))</f>
        <v>26844.094149315952</v>
      </c>
      <c r="H39" s="9">
        <f t="shared" si="2"/>
        <v>350.03909129603642</v>
      </c>
      <c r="I39" s="9">
        <f t="shared" si="3"/>
        <v>76894.055058019905</v>
      </c>
    </row>
    <row r="40" spans="2:9">
      <c r="B40" s="6">
        <f>IF(I5&gt;B39,B39+1,"")</f>
        <v>29</v>
      </c>
      <c r="C40" s="6">
        <f t="shared" si="1"/>
        <v>54</v>
      </c>
      <c r="D40" s="9">
        <f t="shared" si="0"/>
        <v>1800</v>
      </c>
      <c r="E40" s="9">
        <f>IF(B40="","",SUM($D$12:D40))</f>
        <v>52200</v>
      </c>
      <c r="F40" s="9">
        <f t="shared" si="4"/>
        <v>2306.8216517405972</v>
      </c>
      <c r="G40" s="9">
        <f>IF(B40="","",SUM($F$12:F40))</f>
        <v>29150.915801056548</v>
      </c>
      <c r="H40" s="9">
        <f t="shared" si="2"/>
        <v>369.09146427849555</v>
      </c>
      <c r="I40" s="9">
        <f t="shared" si="3"/>
        <v>80981.824336778052</v>
      </c>
    </row>
    <row r="41" spans="2:9">
      <c r="B41" s="6">
        <f>IF(I5&gt;B40,B40+1,"")</f>
        <v>30</v>
      </c>
      <c r="C41" s="6">
        <f t="shared" si="1"/>
        <v>55</v>
      </c>
      <c r="D41" s="9">
        <f t="shared" si="0"/>
        <v>1800</v>
      </c>
      <c r="E41" s="9">
        <f>IF(B41="","",SUM($D$12:D41))</f>
        <v>54000</v>
      </c>
      <c r="F41" s="9">
        <f t="shared" si="4"/>
        <v>2429.4547301033413</v>
      </c>
      <c r="G41" s="9">
        <f>IF(B41="","",SUM($F$12:F41))</f>
        <v>31580.37053115989</v>
      </c>
      <c r="H41" s="9">
        <f t="shared" si="2"/>
        <v>388.71275681653464</v>
      </c>
      <c r="I41" s="9">
        <f>IF(B41="","",E41+G41-H41)</f>
        <v>85191.657774343359</v>
      </c>
    </row>
    <row r="42" spans="2:9">
      <c r="B42" s="6">
        <f>IF(I5&gt;B41,B41+1,"")</f>
        <v>31</v>
      </c>
      <c r="C42" s="6">
        <f t="shared" si="1"/>
        <v>56</v>
      </c>
      <c r="D42" s="9">
        <f t="shared" si="0"/>
        <v>1800</v>
      </c>
      <c r="E42" s="9">
        <f>IF(B42="","",SUM($D$12:D42))</f>
        <v>55800</v>
      </c>
      <c r="F42" s="9">
        <f t="shared" si="4"/>
        <v>2555.7497332303005</v>
      </c>
      <c r="G42" s="9">
        <f>IF(B42="","",SUM($F$12:F42))</f>
        <v>34136.120264390192</v>
      </c>
      <c r="H42" s="9">
        <f t="shared" si="2"/>
        <v>408.91995731684807</v>
      </c>
      <c r="I42" s="9">
        <f t="shared" si="3"/>
        <v>89527.200307073348</v>
      </c>
    </row>
    <row r="43" spans="2:9">
      <c r="B43" s="6">
        <f>IF(I5&gt;B42,B42+1,"")</f>
        <v>32</v>
      </c>
      <c r="C43" s="6">
        <f t="shared" si="1"/>
        <v>57</v>
      </c>
      <c r="D43" s="9">
        <f t="shared" si="0"/>
        <v>1800</v>
      </c>
      <c r="E43" s="9">
        <f>IF(B43="","",SUM($D$12:D43))</f>
        <v>57600</v>
      </c>
      <c r="F43" s="9">
        <f t="shared" si="4"/>
        <v>2685.8160092122002</v>
      </c>
      <c r="G43" s="9">
        <f>IF(B43="","",SUM($F$12:F43))</f>
        <v>36821.93627360239</v>
      </c>
      <c r="H43" s="9">
        <f t="shared" si="2"/>
        <v>429.73056147395204</v>
      </c>
      <c r="I43" s="9">
        <f t="shared" si="3"/>
        <v>93992.205712128445</v>
      </c>
    </row>
    <row r="44" spans="2:9">
      <c r="B44" s="6">
        <f>IF(I5&gt;B43,B43+1,"")</f>
        <v>33</v>
      </c>
      <c r="C44" s="6">
        <f t="shared" si="1"/>
        <v>58</v>
      </c>
      <c r="D44" s="9">
        <f t="shared" ref="D44:D76" si="5">IF(B44="","",$E$7*12)</f>
        <v>1800</v>
      </c>
      <c r="E44" s="9">
        <f>IF(B44="","",SUM($D$12:D44))</f>
        <v>59400</v>
      </c>
      <c r="F44" s="9">
        <f t="shared" si="4"/>
        <v>2819.7661713638531</v>
      </c>
      <c r="G44" s="9">
        <f>IF(B44="","",SUM($F$12:F44))</f>
        <v>39641.702444966242</v>
      </c>
      <c r="H44" s="9">
        <f t="shared" si="2"/>
        <v>451.1625874182165</v>
      </c>
      <c r="I44" s="9">
        <f t="shared" si="3"/>
        <v>98590.539857548021</v>
      </c>
    </row>
    <row r="45" spans="2:9">
      <c r="B45" s="6">
        <f>IF(I5&gt;B44,B44+1,"")</f>
        <v>34</v>
      </c>
      <c r="C45" s="6">
        <f t="shared" si="1"/>
        <v>59</v>
      </c>
      <c r="D45" s="9">
        <f t="shared" si="5"/>
        <v>1800</v>
      </c>
      <c r="E45" s="9">
        <f>IF(B45="","",SUM($D$12:D45))</f>
        <v>61200</v>
      </c>
      <c r="F45" s="9">
        <f t="shared" si="4"/>
        <v>2957.7161957264407</v>
      </c>
      <c r="G45" s="9">
        <f>IF(B45="","",SUM($F$12:F45))</f>
        <v>42599.418640692682</v>
      </c>
      <c r="H45" s="9">
        <f t="shared" si="2"/>
        <v>473.23459131623054</v>
      </c>
      <c r="I45" s="9">
        <f t="shared" si="3"/>
        <v>103326.18404937646</v>
      </c>
    </row>
    <row r="46" spans="2:9">
      <c r="B46" s="6">
        <f>IF(I5&gt;B45,B45+1,"")</f>
        <v>35</v>
      </c>
      <c r="C46" s="6">
        <f t="shared" si="1"/>
        <v>60</v>
      </c>
      <c r="D46" s="9">
        <f t="shared" si="5"/>
        <v>1800</v>
      </c>
      <c r="E46" s="9">
        <f>IF(B46="","",SUM($D$12:D46))</f>
        <v>63000</v>
      </c>
      <c r="F46" s="9">
        <f t="shared" si="4"/>
        <v>3099.7855214812939</v>
      </c>
      <c r="G46" s="9">
        <f>IF(B46="","",SUM($F$12:F46))</f>
        <v>45699.204162173977</v>
      </c>
      <c r="H46" s="9">
        <f t="shared" si="2"/>
        <v>495.96568343700704</v>
      </c>
      <c r="I46" s="9">
        <f t="shared" si="3"/>
        <v>108203.23847873697</v>
      </c>
    </row>
    <row r="47" spans="2:9">
      <c r="B47" s="6">
        <f>IF(I5&gt;B46,B46+1,"")</f>
        <v>36</v>
      </c>
      <c r="C47" s="6">
        <f t="shared" si="1"/>
        <v>61</v>
      </c>
      <c r="D47" s="9">
        <f t="shared" si="5"/>
        <v>1800</v>
      </c>
      <c r="E47" s="9">
        <f>IF(B47="","",SUM($D$12:D47))</f>
        <v>64800</v>
      </c>
      <c r="F47" s="9">
        <f t="shared" si="4"/>
        <v>3246.097154362109</v>
      </c>
      <c r="G47" s="9">
        <f>IF(B47="","",SUM($F$12:F47))</f>
        <v>48945.30131653609</v>
      </c>
      <c r="H47" s="9">
        <f t="shared" si="2"/>
        <v>519.37554469793747</v>
      </c>
      <c r="I47" s="9">
        <f t="shared" si="3"/>
        <v>113225.92577183816</v>
      </c>
    </row>
    <row r="48" spans="2:9">
      <c r="B48" s="6">
        <f>IF(I5&gt;B47,B47+1,"")</f>
        <v>37</v>
      </c>
      <c r="C48" s="6">
        <f t="shared" si="1"/>
        <v>62</v>
      </c>
      <c r="D48" s="9">
        <f t="shared" si="5"/>
        <v>1800</v>
      </c>
      <c r="E48" s="9">
        <f>IF(B48="","",SUM($D$12:D48))</f>
        <v>66600</v>
      </c>
      <c r="F48" s="9">
        <f t="shared" si="4"/>
        <v>3396.7777731551446</v>
      </c>
      <c r="G48" s="9">
        <f>IF(B48="","",SUM($F$12:F48))</f>
        <v>52342.079089691237</v>
      </c>
      <c r="H48" s="9">
        <f t="shared" si="2"/>
        <v>543.48444370482309</v>
      </c>
      <c r="I48" s="9">
        <f t="shared" si="3"/>
        <v>118398.59464598642</v>
      </c>
    </row>
    <row r="49" spans="2:9">
      <c r="B49" s="6">
        <f>IF(I5&gt;B48,B48+1,"")</f>
        <v>38</v>
      </c>
      <c r="C49" s="6">
        <f t="shared" si="1"/>
        <v>63</v>
      </c>
      <c r="D49" s="9">
        <f t="shared" si="5"/>
        <v>1800</v>
      </c>
      <c r="E49" s="9">
        <f>IF(B49="","",SUM($D$12:D49))</f>
        <v>68400</v>
      </c>
      <c r="F49" s="9">
        <f t="shared" si="4"/>
        <v>3551.9578393795923</v>
      </c>
      <c r="G49" s="9">
        <f>IF(B49="","",SUM($F$12:F49))</f>
        <v>55894.036929070826</v>
      </c>
      <c r="H49" s="9">
        <f t="shared" si="2"/>
        <v>568.3132543007348</v>
      </c>
      <c r="I49" s="9">
        <f t="shared" si="3"/>
        <v>123725.7236747701</v>
      </c>
    </row>
    <row r="50" spans="2:9">
      <c r="B50" s="6">
        <f>IF(I5&gt;B49,B49+1,"")</f>
        <v>39</v>
      </c>
      <c r="C50" s="6">
        <f t="shared" si="1"/>
        <v>64</v>
      </c>
      <c r="D50" s="9">
        <f t="shared" si="5"/>
        <v>1800</v>
      </c>
      <c r="E50" s="9">
        <f>IF(B50="","",SUM($D$12:D50))</f>
        <v>70200</v>
      </c>
      <c r="F50" s="9">
        <f t="shared" si="4"/>
        <v>3711.7717102431029</v>
      </c>
      <c r="G50" s="9">
        <f>IF(B50="","",SUM($F$12:F50))</f>
        <v>59605.808639313931</v>
      </c>
      <c r="H50" s="9">
        <f t="shared" si="2"/>
        <v>593.88347363889648</v>
      </c>
      <c r="I50" s="9">
        <f t="shared" si="3"/>
        <v>129211.92516567504</v>
      </c>
    </row>
    <row r="51" spans="2:9">
      <c r="B51" s="6">
        <f>IF(I5&gt;B50,B50+1,"")</f>
        <v>40</v>
      </c>
      <c r="C51" s="6">
        <f t="shared" si="1"/>
        <v>65</v>
      </c>
      <c r="D51" s="9">
        <f t="shared" si="5"/>
        <v>1800</v>
      </c>
      <c r="E51" s="9">
        <f>IF(B51="","",SUM($D$12:D51))</f>
        <v>72000</v>
      </c>
      <c r="F51" s="9">
        <f t="shared" si="4"/>
        <v>3876.3577549702513</v>
      </c>
      <c r="G51" s="9">
        <f>IF(B51="","",SUM($F$12:F51))</f>
        <v>63482.166394284184</v>
      </c>
      <c r="H51" s="9">
        <f t="shared" si="2"/>
        <v>620.21724079524017</v>
      </c>
      <c r="I51" s="9">
        <f t="shared" si="3"/>
        <v>134861.94915348894</v>
      </c>
    </row>
    <row r="52" spans="2:9">
      <c r="B52" s="6" t="str">
        <f>IF(I5&gt;B51,B51+1,"")</f>
        <v/>
      </c>
      <c r="C52" s="6" t="str">
        <f t="shared" si="1"/>
        <v/>
      </c>
      <c r="D52" s="9" t="str">
        <f t="shared" si="5"/>
        <v/>
      </c>
      <c r="E52" s="9" t="str">
        <f>IF(B52="","",SUM($D$12:D52))</f>
        <v/>
      </c>
      <c r="F52" s="9" t="str">
        <f t="shared" si="4"/>
        <v/>
      </c>
      <c r="G52" s="9" t="str">
        <f>IF(B52="","",SUM($F$12:F52))</f>
        <v/>
      </c>
      <c r="H52" s="9" t="str">
        <f t="shared" si="2"/>
        <v/>
      </c>
      <c r="I52" s="9" t="str">
        <f t="shared" si="3"/>
        <v/>
      </c>
    </row>
    <row r="53" spans="2:9">
      <c r="B53" s="6" t="str">
        <f>IF(I5&gt;B52,B52+1,"")</f>
        <v/>
      </c>
      <c r="C53" s="6" t="str">
        <f t="shared" si="1"/>
        <v/>
      </c>
      <c r="D53" s="9" t="str">
        <f t="shared" si="5"/>
        <v/>
      </c>
      <c r="E53" s="9" t="str">
        <f>IF(B53="","",SUM($D$12:D53))</f>
        <v/>
      </c>
      <c r="F53" s="9" t="str">
        <f t="shared" si="4"/>
        <v/>
      </c>
      <c r="G53" s="9" t="str">
        <f>IF(B53="","",SUM($F$12:F53))</f>
        <v/>
      </c>
      <c r="H53" s="9" t="str">
        <f t="shared" si="2"/>
        <v/>
      </c>
      <c r="I53" s="9" t="str">
        <f t="shared" si="3"/>
        <v/>
      </c>
    </row>
    <row r="54" spans="2:9">
      <c r="B54" s="6" t="str">
        <f>IF(I5&gt;B53,B53+1,"")</f>
        <v/>
      </c>
      <c r="C54" s="6" t="str">
        <f t="shared" si="1"/>
        <v/>
      </c>
      <c r="D54" s="9" t="str">
        <f t="shared" si="5"/>
        <v/>
      </c>
      <c r="E54" s="9" t="str">
        <f>IF(B54="","",SUM($D$12:D54))</f>
        <v/>
      </c>
      <c r="F54" s="9" t="str">
        <f t="shared" si="4"/>
        <v/>
      </c>
      <c r="G54" s="9" t="str">
        <f>IF(B54="","",SUM($F$12:F54))</f>
        <v/>
      </c>
      <c r="H54" s="9" t="str">
        <f t="shared" si="2"/>
        <v/>
      </c>
      <c r="I54" s="9" t="str">
        <f t="shared" si="3"/>
        <v/>
      </c>
    </row>
    <row r="55" spans="2:9">
      <c r="B55" s="6" t="str">
        <f>IF(I5&gt;B54,B54+1,"")</f>
        <v/>
      </c>
      <c r="C55" s="6" t="str">
        <f t="shared" si="1"/>
        <v/>
      </c>
      <c r="D55" s="9" t="str">
        <f t="shared" si="5"/>
        <v/>
      </c>
      <c r="E55" s="9" t="str">
        <f>IF(B55="","",SUM($D$12:D55))</f>
        <v/>
      </c>
      <c r="F55" s="9" t="str">
        <f t="shared" si="4"/>
        <v/>
      </c>
      <c r="G55" s="9" t="str">
        <f>IF(B55="","",SUM($F$12:F55))</f>
        <v/>
      </c>
      <c r="H55" s="9" t="str">
        <f t="shared" si="2"/>
        <v/>
      </c>
      <c r="I55" s="9" t="str">
        <f t="shared" si="3"/>
        <v/>
      </c>
    </row>
    <row r="56" spans="2:9">
      <c r="B56" s="6" t="str">
        <f>IF(I5&gt;B55,B55+1,"")</f>
        <v/>
      </c>
      <c r="C56" s="6" t="str">
        <f t="shared" si="1"/>
        <v/>
      </c>
      <c r="D56" s="9" t="str">
        <f t="shared" si="5"/>
        <v/>
      </c>
      <c r="E56" s="9" t="str">
        <f>IF(B56="","",SUM($D$12:D56))</f>
        <v/>
      </c>
      <c r="F56" s="9" t="str">
        <f t="shared" si="4"/>
        <v/>
      </c>
      <c r="G56" s="9" t="str">
        <f>IF(B56="","",SUM($F$12:F56))</f>
        <v/>
      </c>
      <c r="H56" s="9" t="str">
        <f t="shared" si="2"/>
        <v/>
      </c>
      <c r="I56" s="9" t="str">
        <f t="shared" si="3"/>
        <v/>
      </c>
    </row>
    <row r="57" spans="2:9">
      <c r="B57" s="6" t="str">
        <f>IF(I5&gt;B56,B56+1,"")</f>
        <v/>
      </c>
      <c r="C57" s="6" t="str">
        <f t="shared" si="1"/>
        <v/>
      </c>
      <c r="D57" s="9" t="str">
        <f t="shared" si="5"/>
        <v/>
      </c>
      <c r="E57" s="9" t="str">
        <f>IF(B57="","",SUM($D$12:D57))</f>
        <v/>
      </c>
      <c r="F57" s="9" t="str">
        <f t="shared" si="4"/>
        <v/>
      </c>
      <c r="G57" s="9" t="str">
        <f>IF(B57="","",SUM($F$12:F57))</f>
        <v/>
      </c>
      <c r="H57" s="9" t="str">
        <f t="shared" si="2"/>
        <v/>
      </c>
      <c r="I57" s="9" t="str">
        <f t="shared" si="3"/>
        <v/>
      </c>
    </row>
    <row r="58" spans="2:9">
      <c r="B58" s="6" t="str">
        <f>IF(I5&gt;B57,B57+1,"")</f>
        <v/>
      </c>
      <c r="C58" s="6" t="str">
        <f t="shared" si="1"/>
        <v/>
      </c>
      <c r="D58" s="9" t="str">
        <f t="shared" si="5"/>
        <v/>
      </c>
      <c r="E58" s="9" t="str">
        <f>IF(B58="","",SUM($D$12:D58))</f>
        <v/>
      </c>
      <c r="F58" s="9" t="str">
        <f t="shared" si="4"/>
        <v/>
      </c>
      <c r="G58" s="9" t="str">
        <f>IF(B58="","",SUM($F$12:F58))</f>
        <v/>
      </c>
      <c r="H58" s="9" t="str">
        <f t="shared" si="2"/>
        <v/>
      </c>
      <c r="I58" s="9" t="str">
        <f t="shared" si="3"/>
        <v/>
      </c>
    </row>
    <row r="59" spans="2:9">
      <c r="B59" s="6" t="str">
        <f>IF(I5&gt;B58,B58+1,"")</f>
        <v/>
      </c>
      <c r="C59" s="6" t="str">
        <f t="shared" si="1"/>
        <v/>
      </c>
      <c r="D59" s="9" t="str">
        <f t="shared" si="5"/>
        <v/>
      </c>
      <c r="E59" s="9" t="str">
        <f>IF(B59="","",SUM($D$12:D59))</f>
        <v/>
      </c>
      <c r="F59" s="9" t="str">
        <f t="shared" si="4"/>
        <v/>
      </c>
      <c r="G59" s="9" t="str">
        <f>IF(B59="","",SUM($F$12:F59))</f>
        <v/>
      </c>
      <c r="H59" s="9" t="str">
        <f t="shared" si="2"/>
        <v/>
      </c>
      <c r="I59" s="9" t="str">
        <f t="shared" si="3"/>
        <v/>
      </c>
    </row>
    <row r="60" spans="2:9">
      <c r="B60" s="6" t="str">
        <f>IF(I5&gt;B59,B59+1,"")</f>
        <v/>
      </c>
      <c r="C60" s="6" t="str">
        <f t="shared" si="1"/>
        <v/>
      </c>
      <c r="D60" s="9" t="str">
        <f t="shared" si="5"/>
        <v/>
      </c>
      <c r="E60" s="9" t="str">
        <f>IF(B60="","",SUM($D$12:D60))</f>
        <v/>
      </c>
      <c r="F60" s="9" t="str">
        <f t="shared" si="4"/>
        <v/>
      </c>
      <c r="G60" s="9" t="str">
        <f>IF(B60="","",SUM($F$12:F60))</f>
        <v/>
      </c>
      <c r="H60" s="9" t="str">
        <f t="shared" si="2"/>
        <v/>
      </c>
      <c r="I60" s="9" t="str">
        <f t="shared" si="3"/>
        <v/>
      </c>
    </row>
    <row r="61" spans="2:9">
      <c r="B61" s="6" t="str">
        <f>IF(I5&gt;B60,B60+1,"")</f>
        <v/>
      </c>
      <c r="C61" s="6" t="str">
        <f t="shared" si="1"/>
        <v/>
      </c>
      <c r="D61" s="9" t="str">
        <f t="shared" si="5"/>
        <v/>
      </c>
      <c r="E61" s="9" t="str">
        <f>IF(B61="","",SUM($D$12:D61))</f>
        <v/>
      </c>
      <c r="F61" s="9" t="str">
        <f t="shared" si="4"/>
        <v/>
      </c>
      <c r="G61" s="9" t="str">
        <f>IF(B61="","",SUM($F$12:F61))</f>
        <v/>
      </c>
      <c r="H61" s="9" t="str">
        <f t="shared" si="2"/>
        <v/>
      </c>
      <c r="I61" s="9" t="str">
        <f t="shared" si="3"/>
        <v/>
      </c>
    </row>
    <row r="62" spans="2:9">
      <c r="B62" s="6" t="str">
        <f>IF(I5&gt;B61,B61+1,"")</f>
        <v/>
      </c>
      <c r="C62" s="6" t="str">
        <f t="shared" si="1"/>
        <v/>
      </c>
      <c r="D62" s="9" t="str">
        <f t="shared" si="5"/>
        <v/>
      </c>
      <c r="E62" s="9" t="str">
        <f>IF(B62="","",SUM($D$12:D62))</f>
        <v/>
      </c>
      <c r="F62" s="9" t="str">
        <f t="shared" si="4"/>
        <v/>
      </c>
      <c r="G62" s="9" t="str">
        <f>IF(B62="","",SUM($F$12:F62))</f>
        <v/>
      </c>
      <c r="H62" s="9" t="str">
        <f t="shared" si="2"/>
        <v/>
      </c>
      <c r="I62" s="9" t="str">
        <f t="shared" si="3"/>
        <v/>
      </c>
    </row>
    <row r="63" spans="2:9">
      <c r="B63" s="6" t="str">
        <f>IF(I5&gt;B62,B62+1,"")</f>
        <v/>
      </c>
      <c r="C63" s="6" t="str">
        <f t="shared" si="1"/>
        <v/>
      </c>
      <c r="D63" s="9" t="str">
        <f t="shared" si="5"/>
        <v/>
      </c>
      <c r="E63" s="9" t="str">
        <f>IF(B63="","",SUM($D$12:D63))</f>
        <v/>
      </c>
      <c r="F63" s="9" t="str">
        <f t="shared" si="4"/>
        <v/>
      </c>
      <c r="G63" s="9" t="str">
        <f>IF(B63="","",SUM($F$12:F63))</f>
        <v/>
      </c>
      <c r="H63" s="9" t="str">
        <f t="shared" si="2"/>
        <v/>
      </c>
      <c r="I63" s="9" t="str">
        <f t="shared" si="3"/>
        <v/>
      </c>
    </row>
    <row r="64" spans="2:9">
      <c r="B64" s="6" t="str">
        <f>IF(I5&gt;B63,B63+1,"")</f>
        <v/>
      </c>
      <c r="C64" s="6" t="str">
        <f t="shared" si="1"/>
        <v/>
      </c>
      <c r="D64" s="9" t="str">
        <f t="shared" si="5"/>
        <v/>
      </c>
      <c r="E64" s="9" t="str">
        <f>IF(B64="","",SUM($D$12:D64))</f>
        <v/>
      </c>
      <c r="F64" s="9" t="str">
        <f t="shared" si="4"/>
        <v/>
      </c>
      <c r="G64" s="9" t="str">
        <f>IF(B64="","",SUM($F$12:F64))</f>
        <v/>
      </c>
      <c r="H64" s="9" t="str">
        <f t="shared" si="2"/>
        <v/>
      </c>
      <c r="I64" s="9" t="str">
        <f t="shared" si="3"/>
        <v/>
      </c>
    </row>
    <row r="65" spans="2:9">
      <c r="B65" s="6" t="str">
        <f>IF(I5&gt;B64,B64+1,"")</f>
        <v/>
      </c>
      <c r="C65" s="6" t="str">
        <f t="shared" si="1"/>
        <v/>
      </c>
      <c r="D65" s="9" t="str">
        <f t="shared" si="5"/>
        <v/>
      </c>
      <c r="E65" s="9" t="str">
        <f>IF(B65="","",SUM($D$12:D65))</f>
        <v/>
      </c>
      <c r="F65" s="9" t="str">
        <f t="shared" si="4"/>
        <v/>
      </c>
      <c r="G65" s="9" t="str">
        <f>IF(B65="","",SUM($F$12:F65))</f>
        <v/>
      </c>
      <c r="H65" s="9" t="str">
        <f t="shared" si="2"/>
        <v/>
      </c>
      <c r="I65" s="9" t="str">
        <f t="shared" si="3"/>
        <v/>
      </c>
    </row>
    <row r="66" spans="2:9">
      <c r="B66" s="6" t="str">
        <f>IF(I5&gt;B65,B65+1,"")</f>
        <v/>
      </c>
      <c r="C66" s="6" t="str">
        <f t="shared" si="1"/>
        <v/>
      </c>
      <c r="D66" s="9" t="str">
        <f t="shared" si="5"/>
        <v/>
      </c>
      <c r="E66" s="9" t="str">
        <f>IF(B66="","",SUM($D$12:D66))</f>
        <v/>
      </c>
      <c r="F66" s="9" t="str">
        <f t="shared" si="4"/>
        <v/>
      </c>
      <c r="G66" s="9" t="str">
        <f>IF(B66="","",SUM($F$12:F66))</f>
        <v/>
      </c>
      <c r="H66" s="9" t="str">
        <f t="shared" si="2"/>
        <v/>
      </c>
      <c r="I66" s="9" t="str">
        <f t="shared" si="3"/>
        <v/>
      </c>
    </row>
    <row r="67" spans="2:9">
      <c r="B67" s="6" t="str">
        <f>IF(I5&gt;B66,B66+1,"")</f>
        <v/>
      </c>
      <c r="C67" s="6" t="str">
        <f t="shared" si="1"/>
        <v/>
      </c>
      <c r="D67" s="9" t="str">
        <f t="shared" si="5"/>
        <v/>
      </c>
      <c r="E67" s="9" t="str">
        <f>IF(B67="","",SUM($D$12:D67))</f>
        <v/>
      </c>
      <c r="F67" s="9" t="str">
        <f t="shared" si="4"/>
        <v/>
      </c>
      <c r="G67" s="9" t="str">
        <f>IF(B67="","",SUM($F$12:F67))</f>
        <v/>
      </c>
      <c r="H67" s="9" t="str">
        <f t="shared" si="2"/>
        <v/>
      </c>
      <c r="I67" s="9" t="str">
        <f t="shared" si="3"/>
        <v/>
      </c>
    </row>
    <row r="68" spans="2:9">
      <c r="B68" s="6" t="str">
        <f>IF(I5&gt;B67,B67+1,"")</f>
        <v/>
      </c>
      <c r="C68" s="6" t="str">
        <f t="shared" si="1"/>
        <v/>
      </c>
      <c r="D68" s="9" t="str">
        <f t="shared" si="5"/>
        <v/>
      </c>
      <c r="E68" s="9" t="str">
        <f>IF(B68="","",SUM($D$12:D68))</f>
        <v/>
      </c>
      <c r="F68" s="9" t="str">
        <f t="shared" si="4"/>
        <v/>
      </c>
      <c r="G68" s="9" t="str">
        <f>IF(B68="","",SUM($F$12:F68))</f>
        <v/>
      </c>
      <c r="H68" s="9" t="str">
        <f t="shared" si="2"/>
        <v/>
      </c>
      <c r="I68" s="9" t="str">
        <f t="shared" si="3"/>
        <v/>
      </c>
    </row>
    <row r="69" spans="2:9">
      <c r="B69" s="6" t="str">
        <f>IF(I5&gt;B68,B68+1,"")</f>
        <v/>
      </c>
      <c r="C69" s="6" t="str">
        <f t="shared" si="1"/>
        <v/>
      </c>
      <c r="D69" s="9" t="str">
        <f t="shared" si="5"/>
        <v/>
      </c>
      <c r="E69" s="9" t="str">
        <f>IF(B69="","",SUM($D$12:D69))</f>
        <v/>
      </c>
      <c r="F69" s="9" t="str">
        <f t="shared" si="4"/>
        <v/>
      </c>
      <c r="G69" s="9" t="str">
        <f>IF(B69="","",SUM($F$12:F69))</f>
        <v/>
      </c>
      <c r="H69" s="9" t="str">
        <f t="shared" si="2"/>
        <v/>
      </c>
      <c r="I69" s="9" t="str">
        <f t="shared" si="3"/>
        <v/>
      </c>
    </row>
    <row r="70" spans="2:9">
      <c r="B70" s="6" t="str">
        <f>IF(I5&gt;B69,B69+1,"")</f>
        <v/>
      </c>
      <c r="C70" s="6" t="str">
        <f t="shared" si="1"/>
        <v/>
      </c>
      <c r="D70" s="9" t="str">
        <f t="shared" si="5"/>
        <v/>
      </c>
      <c r="E70" s="9" t="str">
        <f>IF(B70="","",SUM($D$12:D70))</f>
        <v/>
      </c>
      <c r="F70" s="9" t="str">
        <f t="shared" si="4"/>
        <v/>
      </c>
      <c r="G70" s="9" t="str">
        <f>IF(B70="","",SUM($F$12:F70))</f>
        <v/>
      </c>
      <c r="H70" s="9" t="str">
        <f t="shared" si="2"/>
        <v/>
      </c>
      <c r="I70" s="9" t="str">
        <f t="shared" si="3"/>
        <v/>
      </c>
    </row>
    <row r="71" spans="2:9">
      <c r="B71" s="6" t="str">
        <f>IF(I5&gt;B70,B70+1,"")</f>
        <v/>
      </c>
      <c r="C71" s="6" t="str">
        <f t="shared" si="1"/>
        <v/>
      </c>
      <c r="D71" s="9" t="str">
        <f t="shared" si="5"/>
        <v/>
      </c>
      <c r="E71" s="9" t="str">
        <f>IF(B71="","",SUM($D$12:D71))</f>
        <v/>
      </c>
      <c r="F71" s="9" t="str">
        <f t="shared" si="4"/>
        <v/>
      </c>
      <c r="G71" s="9" t="str">
        <f>IF(B71="","",SUM($F$12:F71))</f>
        <v/>
      </c>
      <c r="H71" s="9" t="str">
        <f t="shared" si="2"/>
        <v/>
      </c>
      <c r="I71" s="9" t="str">
        <f t="shared" si="3"/>
        <v/>
      </c>
    </row>
    <row r="72" spans="2:9">
      <c r="B72" s="6" t="str">
        <f>IF(I5&gt;B71,B71+1,"")</f>
        <v/>
      </c>
      <c r="C72" s="6" t="str">
        <f t="shared" si="1"/>
        <v/>
      </c>
      <c r="D72" s="9" t="str">
        <f t="shared" si="5"/>
        <v/>
      </c>
      <c r="E72" s="9" t="str">
        <f>IF(B72="","",SUM($D$12:D72))</f>
        <v/>
      </c>
      <c r="F72" s="9" t="str">
        <f t="shared" si="4"/>
        <v/>
      </c>
      <c r="G72" s="9" t="str">
        <f>IF(B72="","",SUM($F$12:F72))</f>
        <v/>
      </c>
      <c r="H72" s="9" t="str">
        <f t="shared" si="2"/>
        <v/>
      </c>
      <c r="I72" s="9" t="str">
        <f t="shared" si="3"/>
        <v/>
      </c>
    </row>
    <row r="73" spans="2:9">
      <c r="B73" s="6" t="str">
        <f>IF(I5&gt;B72,B72+1,"")</f>
        <v/>
      </c>
      <c r="C73" s="6" t="str">
        <f t="shared" si="1"/>
        <v/>
      </c>
      <c r="D73" s="9" t="str">
        <f t="shared" si="5"/>
        <v/>
      </c>
      <c r="E73" s="9" t="str">
        <f>IF(B73="","",SUM($D$12:D73))</f>
        <v/>
      </c>
      <c r="F73" s="9" t="str">
        <f t="shared" si="4"/>
        <v/>
      </c>
      <c r="G73" s="9" t="str">
        <f>IF(B73="","",SUM($F$12:F73))</f>
        <v/>
      </c>
      <c r="H73" s="9" t="str">
        <f t="shared" si="2"/>
        <v/>
      </c>
      <c r="I73" s="9" t="str">
        <f t="shared" si="3"/>
        <v/>
      </c>
    </row>
    <row r="74" spans="2:9">
      <c r="B74" s="6" t="str">
        <f>IF(I5&gt;B73,B73+1,"")</f>
        <v/>
      </c>
      <c r="C74" s="6" t="str">
        <f t="shared" si="1"/>
        <v/>
      </c>
      <c r="D74" s="9" t="str">
        <f t="shared" si="5"/>
        <v/>
      </c>
      <c r="E74" s="9" t="str">
        <f>IF(B74="","",SUM($D$12:D74))</f>
        <v/>
      </c>
      <c r="F74" s="9" t="str">
        <f t="shared" si="4"/>
        <v/>
      </c>
      <c r="G74" s="9" t="str">
        <f>IF(B74="","",SUM($F$12:F74))</f>
        <v/>
      </c>
      <c r="H74" s="9" t="str">
        <f t="shared" si="2"/>
        <v/>
      </c>
      <c r="I74" s="9" t="str">
        <f t="shared" si="3"/>
        <v/>
      </c>
    </row>
    <row r="75" spans="2:9">
      <c r="B75" s="6" t="str">
        <f>IF(I5&gt;B74,B74+1,"")</f>
        <v/>
      </c>
      <c r="C75" s="6" t="str">
        <f t="shared" si="1"/>
        <v/>
      </c>
      <c r="D75" s="9" t="str">
        <f t="shared" si="5"/>
        <v/>
      </c>
      <c r="E75" s="9" t="str">
        <f>IF(B75="","",SUM($D$12:D75))</f>
        <v/>
      </c>
      <c r="F75" s="9" t="str">
        <f t="shared" si="4"/>
        <v/>
      </c>
      <c r="G75" s="9" t="str">
        <f>IF(B75="","",SUM($F$12:F75))</f>
        <v/>
      </c>
      <c r="H75" s="9" t="str">
        <f t="shared" si="2"/>
        <v/>
      </c>
      <c r="I75" s="9" t="str">
        <f t="shared" si="3"/>
        <v/>
      </c>
    </row>
    <row r="76" spans="2:9">
      <c r="B76" s="6" t="str">
        <f>IF(I5&gt;B75,B75+1,"")</f>
        <v/>
      </c>
      <c r="C76" s="6" t="str">
        <f t="shared" si="1"/>
        <v/>
      </c>
      <c r="D76" s="9" t="str">
        <f t="shared" si="5"/>
        <v/>
      </c>
      <c r="E76" s="9" t="str">
        <f>IF(B76="","",SUM($D$12:D76))</f>
        <v/>
      </c>
      <c r="F76" s="9" t="str">
        <f t="shared" si="4"/>
        <v/>
      </c>
      <c r="G76" s="9" t="str">
        <f>IF(B76="","",SUM($F$12:F76))</f>
        <v/>
      </c>
      <c r="H76" s="9" t="str">
        <f t="shared" si="2"/>
        <v/>
      </c>
      <c r="I76" s="9" t="str">
        <f t="shared" si="3"/>
        <v/>
      </c>
    </row>
    <row r="77" spans="2:9">
      <c r="B77" s="6" t="str">
        <f>IF(I5&gt;B76,B76+1,"")</f>
        <v/>
      </c>
      <c r="C77" s="6" t="str">
        <f t="shared" si="1"/>
        <v/>
      </c>
      <c r="D77" s="9" t="str">
        <f t="shared" ref="D77:D80" si="6">IF(B77="","",$E$7*12)</f>
        <v/>
      </c>
      <c r="E77" s="9" t="str">
        <f>IF(B77="","",SUM($D$12:D77))</f>
        <v/>
      </c>
      <c r="F77" s="9" t="str">
        <f t="shared" si="4"/>
        <v/>
      </c>
      <c r="G77" s="9" t="str">
        <f>IF(B77="","",SUM($F$12:F77))</f>
        <v/>
      </c>
      <c r="H77" s="9" t="str">
        <f t="shared" si="2"/>
        <v/>
      </c>
      <c r="I77" s="9" t="str">
        <f t="shared" ref="I77:I80" si="7">IF(B77="","",E77+G77-H77)</f>
        <v/>
      </c>
    </row>
    <row r="78" spans="2:9">
      <c r="B78" s="6" t="str">
        <f>IF(I5&gt;B77,B77+1,"")</f>
        <v/>
      </c>
      <c r="C78" s="6" t="str">
        <f t="shared" ref="C78:C80" si="8">IF(ISERROR($E$5+B78&gt;$E$6),"",C77+1)</f>
        <v/>
      </c>
      <c r="D78" s="9" t="str">
        <f t="shared" si="6"/>
        <v/>
      </c>
      <c r="E78" s="9" t="str">
        <f>IF(B78="","",SUM($D$12:D78))</f>
        <v/>
      </c>
      <c r="F78" s="9" t="str">
        <f t="shared" ref="F78:F80" si="9">IF(B78="","",$E$8*I77)</f>
        <v/>
      </c>
      <c r="G78" s="9" t="str">
        <f>IF(B78="","",SUM($F$12:F78))</f>
        <v/>
      </c>
      <c r="H78" s="9" t="str">
        <f t="shared" ref="H78:H80" si="10">IF(B78="","",0.16*F78)</f>
        <v/>
      </c>
      <c r="I78" s="9" t="str">
        <f t="shared" si="7"/>
        <v/>
      </c>
    </row>
    <row r="79" spans="2:9">
      <c r="B79" s="6" t="str">
        <f>IF(I5&gt;B78,B78+1,"")</f>
        <v/>
      </c>
      <c r="C79" s="6" t="str">
        <f t="shared" si="8"/>
        <v/>
      </c>
      <c r="D79" s="9" t="str">
        <f t="shared" si="6"/>
        <v/>
      </c>
      <c r="E79" s="9" t="str">
        <f>IF(B79="","",SUM($D$12:D79))</f>
        <v/>
      </c>
      <c r="F79" s="9" t="str">
        <f t="shared" si="9"/>
        <v/>
      </c>
      <c r="G79" s="9" t="str">
        <f>IF(B79="","",SUM($F$12:F79))</f>
        <v/>
      </c>
      <c r="H79" s="9" t="str">
        <f t="shared" si="10"/>
        <v/>
      </c>
      <c r="I79" s="9" t="str">
        <f t="shared" si="7"/>
        <v/>
      </c>
    </row>
    <row r="80" spans="2:9">
      <c r="B80" s="6" t="str">
        <f>IF(I5&gt;B79,B79+1,"")</f>
        <v/>
      </c>
      <c r="C80" s="6" t="str">
        <f t="shared" si="8"/>
        <v/>
      </c>
      <c r="D80" s="9" t="str">
        <f t="shared" si="6"/>
        <v/>
      </c>
      <c r="E80" s="9" t="str">
        <f>IF(B80="","",SUM($D$12:D80))</f>
        <v/>
      </c>
      <c r="F80" s="9" t="str">
        <f t="shared" si="9"/>
        <v/>
      </c>
      <c r="G80" s="9" t="str">
        <f>IF(B80="","",SUM($F$12:F80))</f>
        <v/>
      </c>
      <c r="H80" s="9" t="str">
        <f t="shared" si="10"/>
        <v/>
      </c>
      <c r="I80" s="9" t="str">
        <f t="shared" si="7"/>
        <v/>
      </c>
    </row>
    <row r="81" spans="9:9">
      <c r="I81" s="8"/>
    </row>
  </sheetData>
  <mergeCells count="11">
    <mergeCell ref="G9:H9"/>
    <mergeCell ref="B8:D8"/>
    <mergeCell ref="G4:I4"/>
    <mergeCell ref="B7:D7"/>
    <mergeCell ref="B4:E4"/>
    <mergeCell ref="B5:D5"/>
    <mergeCell ref="B6:D6"/>
    <mergeCell ref="G5:H5"/>
    <mergeCell ref="G6:H6"/>
    <mergeCell ref="G7:H7"/>
    <mergeCell ref="G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</dc:creator>
  <cp:lastModifiedBy>catalin</cp:lastModifiedBy>
  <dcterms:created xsi:type="dcterms:W3CDTF">2017-05-29T12:56:31Z</dcterms:created>
  <dcterms:modified xsi:type="dcterms:W3CDTF">2017-05-31T09:00:09Z</dcterms:modified>
</cp:coreProperties>
</file>