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/>
  </bookViews>
  <sheets>
    <sheet name="contract de leasing" sheetId="1" r:id="rId1"/>
  </sheets>
  <externalReferences>
    <externalReference r:id="rId2"/>
  </externalReferences>
  <definedNames>
    <definedName name="_FRR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pos42">#REF!</definedName>
    <definedName name="_SVC1">'[1]3 credite'!$B$104</definedName>
    <definedName name="AMORTIZAREA">#REF!</definedName>
    <definedName name="bh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ilant">#REF!</definedName>
    <definedName name="BILANT1">'[1]3 credite'!$B$133</definedName>
    <definedName name="cash">#REF!</definedName>
    <definedName name="cazar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hemical_total">#REF!</definedName>
    <definedName name="COGS">#REF!</definedName>
    <definedName name="dateintr">#REF!</definedName>
    <definedName name="DATINT">'[1]3 credite'!$B$2</definedName>
    <definedName name="ee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salonare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xcel_BuiltIn_Database">#REF!</definedName>
    <definedName name="ExtProfit">#REF!</definedName>
    <definedName name="ffff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nish_total">#REF!</definedName>
    <definedName name="FinProfit">#REF!</definedName>
    <definedName name="Gigel">#REF!</definedName>
    <definedName name="IncTax">#REF!</definedName>
    <definedName name="ink_total">#REF!</definedName>
    <definedName name="mm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uster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i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pProfit">#REF!</definedName>
    <definedName name="other_total">#REF!</definedName>
    <definedName name="pack_total">#REF!</definedName>
    <definedName name="plates_total">#REF!</definedName>
    <definedName name="producti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oundOpt">#REF!</definedName>
    <definedName name="Sales">#REF!</definedName>
    <definedName name="svc">#REF!</definedName>
    <definedName name="Total_hartie">#REF!</definedName>
    <definedName name="tttt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aluevx">42.314159</definedName>
    <definedName name="van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wrn.application.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l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vo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</definedNames>
  <calcPr calcId="144525"/>
</workbook>
</file>

<file path=xl/calcChain.xml><?xml version="1.0" encoding="utf-8"?>
<calcChain xmlns="http://schemas.openxmlformats.org/spreadsheetml/2006/main">
  <c r="G7" i="1" l="1"/>
  <c r="I372" i="1"/>
  <c r="G372" i="1" s="1"/>
  <c r="I371" i="1"/>
  <c r="G371" i="1" s="1"/>
  <c r="I370" i="1"/>
  <c r="G370" i="1" s="1"/>
  <c r="I369" i="1"/>
  <c r="G369" i="1" s="1"/>
  <c r="I368" i="1"/>
  <c r="G368" i="1" s="1"/>
  <c r="I367" i="1"/>
  <c r="G367" i="1" s="1"/>
  <c r="I366" i="1"/>
  <c r="G366" i="1" s="1"/>
  <c r="I365" i="1"/>
  <c r="G365" i="1" s="1"/>
  <c r="I364" i="1"/>
  <c r="G364" i="1" s="1"/>
  <c r="I363" i="1"/>
  <c r="G363" i="1" s="1"/>
  <c r="I362" i="1"/>
  <c r="G362" i="1" s="1"/>
  <c r="I361" i="1"/>
  <c r="G361" i="1" s="1"/>
  <c r="I360" i="1"/>
  <c r="G360" i="1" s="1"/>
  <c r="I359" i="1"/>
  <c r="G359" i="1" s="1"/>
  <c r="I358" i="1"/>
  <c r="G358" i="1" s="1"/>
  <c r="I357" i="1"/>
  <c r="G357" i="1" s="1"/>
  <c r="I356" i="1"/>
  <c r="G356" i="1" s="1"/>
  <c r="I355" i="1"/>
  <c r="G355" i="1" s="1"/>
  <c r="I354" i="1"/>
  <c r="G354" i="1" s="1"/>
  <c r="I353" i="1"/>
  <c r="G353" i="1" s="1"/>
  <c r="I352" i="1"/>
  <c r="G352" i="1" s="1"/>
  <c r="I351" i="1"/>
  <c r="G351" i="1" s="1"/>
  <c r="I350" i="1"/>
  <c r="G350" i="1" s="1"/>
  <c r="I349" i="1"/>
  <c r="G349" i="1" s="1"/>
  <c r="I348" i="1"/>
  <c r="G348" i="1" s="1"/>
  <c r="I347" i="1"/>
  <c r="G347" i="1" s="1"/>
  <c r="I346" i="1"/>
  <c r="G346" i="1" s="1"/>
  <c r="I345" i="1"/>
  <c r="G345" i="1" s="1"/>
  <c r="I344" i="1"/>
  <c r="G344" i="1" s="1"/>
  <c r="I343" i="1"/>
  <c r="G343" i="1" s="1"/>
  <c r="I342" i="1"/>
  <c r="G342" i="1" s="1"/>
  <c r="I341" i="1"/>
  <c r="G341" i="1" s="1"/>
  <c r="I340" i="1"/>
  <c r="G340" i="1" s="1"/>
  <c r="I339" i="1"/>
  <c r="G339" i="1" s="1"/>
  <c r="I338" i="1"/>
  <c r="G338" i="1" s="1"/>
  <c r="I337" i="1"/>
  <c r="G337" i="1" s="1"/>
  <c r="I336" i="1"/>
  <c r="G336" i="1" s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K1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L181" i="1" l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H336" i="1" s="1"/>
  <c r="F336" i="1" s="1"/>
  <c r="L337" i="1"/>
  <c r="H337" i="1" s="1"/>
  <c r="L338" i="1"/>
  <c r="H338" i="1" s="1"/>
  <c r="F338" i="1" s="1"/>
  <c r="L339" i="1"/>
  <c r="H339" i="1" s="1"/>
  <c r="F339" i="1" s="1"/>
  <c r="L340" i="1"/>
  <c r="H340" i="1" s="1"/>
  <c r="F340" i="1" s="1"/>
  <c r="L341" i="1"/>
  <c r="H341" i="1" s="1"/>
  <c r="F341" i="1" s="1"/>
  <c r="L342" i="1"/>
  <c r="H342" i="1" s="1"/>
  <c r="F342" i="1" s="1"/>
  <c r="L343" i="1"/>
  <c r="H343" i="1" s="1"/>
  <c r="F343" i="1" s="1"/>
  <c r="L344" i="1"/>
  <c r="H344" i="1" s="1"/>
  <c r="F344" i="1" s="1"/>
  <c r="L345" i="1"/>
  <c r="H345" i="1" s="1"/>
  <c r="F345" i="1" s="1"/>
  <c r="L346" i="1"/>
  <c r="H346" i="1" s="1"/>
  <c r="F346" i="1" s="1"/>
  <c r="L347" i="1"/>
  <c r="H347" i="1" s="1"/>
  <c r="F347" i="1" s="1"/>
  <c r="L348" i="1"/>
  <c r="H348" i="1" s="1"/>
  <c r="F348" i="1" s="1"/>
  <c r="L349" i="1"/>
  <c r="H349" i="1" s="1"/>
  <c r="F349" i="1" s="1"/>
  <c r="L350" i="1"/>
  <c r="H350" i="1" s="1"/>
  <c r="F350" i="1" s="1"/>
  <c r="L351" i="1"/>
  <c r="H351" i="1" s="1"/>
  <c r="F351" i="1" s="1"/>
  <c r="L352" i="1"/>
  <c r="H352" i="1" s="1"/>
  <c r="F352" i="1" s="1"/>
  <c r="L353" i="1"/>
  <c r="H353" i="1" s="1"/>
  <c r="F353" i="1" s="1"/>
  <c r="L354" i="1"/>
  <c r="H354" i="1" s="1"/>
  <c r="F354" i="1" s="1"/>
  <c r="L355" i="1"/>
  <c r="H355" i="1" s="1"/>
  <c r="F355" i="1" s="1"/>
  <c r="L356" i="1"/>
  <c r="H356" i="1" s="1"/>
  <c r="F356" i="1" s="1"/>
  <c r="L357" i="1"/>
  <c r="H357" i="1" s="1"/>
  <c r="F357" i="1" s="1"/>
  <c r="L358" i="1"/>
  <c r="H358" i="1" s="1"/>
  <c r="F358" i="1" s="1"/>
  <c r="L359" i="1"/>
  <c r="H359" i="1" s="1"/>
  <c r="F359" i="1" s="1"/>
  <c r="L360" i="1"/>
  <c r="H360" i="1" s="1"/>
  <c r="F360" i="1" s="1"/>
  <c r="L361" i="1"/>
  <c r="H361" i="1" s="1"/>
  <c r="F361" i="1" s="1"/>
  <c r="L362" i="1"/>
  <c r="H362" i="1" s="1"/>
  <c r="F362" i="1" s="1"/>
  <c r="L363" i="1"/>
  <c r="H363" i="1" s="1"/>
  <c r="F363" i="1" s="1"/>
  <c r="L364" i="1"/>
  <c r="H364" i="1" s="1"/>
  <c r="F364" i="1" s="1"/>
  <c r="L365" i="1"/>
  <c r="H365" i="1" s="1"/>
  <c r="F365" i="1" s="1"/>
  <c r="L366" i="1"/>
  <c r="H366" i="1" s="1"/>
  <c r="F366" i="1" s="1"/>
  <c r="L367" i="1"/>
  <c r="H367" i="1" s="1"/>
  <c r="F367" i="1" s="1"/>
  <c r="L368" i="1"/>
  <c r="H368" i="1" s="1"/>
  <c r="F368" i="1" s="1"/>
  <c r="L369" i="1"/>
  <c r="H369" i="1" s="1"/>
  <c r="F369" i="1" s="1"/>
  <c r="L370" i="1"/>
  <c r="H370" i="1" s="1"/>
  <c r="F370" i="1" s="1"/>
  <c r="L371" i="1"/>
  <c r="H371" i="1" s="1"/>
  <c r="F371" i="1" s="1"/>
  <c r="L372" i="1"/>
  <c r="H372" i="1" s="1"/>
  <c r="F372" i="1" s="1"/>
  <c r="F337" i="1"/>
  <c r="L86" i="1"/>
  <c r="I86" i="1" s="1"/>
  <c r="L177" i="1"/>
  <c r="L180" i="1"/>
  <c r="L179" i="1"/>
  <c r="L178" i="1"/>
  <c r="L176" i="1"/>
  <c r="L174" i="1"/>
  <c r="L172" i="1"/>
  <c r="L170" i="1"/>
  <c r="L168" i="1"/>
  <c r="L166" i="1"/>
  <c r="L164" i="1"/>
  <c r="L162" i="1"/>
  <c r="L160" i="1"/>
  <c r="L158" i="1"/>
  <c r="L156" i="1"/>
  <c r="L154" i="1"/>
  <c r="L152" i="1"/>
  <c r="L150" i="1"/>
  <c r="L148" i="1"/>
  <c r="L146" i="1"/>
  <c r="L144" i="1"/>
  <c r="L142" i="1"/>
  <c r="L140" i="1"/>
  <c r="L138" i="1"/>
  <c r="L136" i="1"/>
  <c r="L134" i="1"/>
  <c r="L132" i="1"/>
  <c r="L130" i="1"/>
  <c r="L128" i="1"/>
  <c r="L126" i="1"/>
  <c r="L124" i="1"/>
  <c r="L122" i="1"/>
  <c r="L120" i="1"/>
  <c r="L116" i="1"/>
  <c r="L111" i="1"/>
  <c r="L104" i="1"/>
  <c r="L96" i="1"/>
  <c r="I96" i="1" s="1"/>
  <c r="L92" i="1"/>
  <c r="I92" i="1" s="1"/>
  <c r="L88" i="1"/>
  <c r="I88" i="1" s="1"/>
  <c r="L119" i="1"/>
  <c r="L117" i="1"/>
  <c r="L113" i="1"/>
  <c r="L98" i="1"/>
  <c r="L85" i="1"/>
  <c r="I85" i="1" s="1"/>
  <c r="L84" i="1"/>
  <c r="I84" i="1" s="1"/>
  <c r="L175" i="1"/>
  <c r="L173" i="1"/>
  <c r="L171" i="1"/>
  <c r="L169" i="1"/>
  <c r="L167" i="1"/>
  <c r="L165" i="1"/>
  <c r="L163" i="1"/>
  <c r="L161" i="1"/>
  <c r="L159" i="1"/>
  <c r="L157" i="1"/>
  <c r="L155" i="1"/>
  <c r="L153" i="1"/>
  <c r="L151" i="1"/>
  <c r="L149" i="1"/>
  <c r="L147" i="1"/>
  <c r="L145" i="1"/>
  <c r="L143" i="1"/>
  <c r="L141" i="1"/>
  <c r="L139" i="1"/>
  <c r="L137" i="1"/>
  <c r="L135" i="1"/>
  <c r="L133" i="1"/>
  <c r="L131" i="1"/>
  <c r="L129" i="1"/>
  <c r="L127" i="1"/>
  <c r="L125" i="1"/>
  <c r="L123" i="1"/>
  <c r="L121" i="1"/>
  <c r="L118" i="1"/>
  <c r="L114" i="1"/>
  <c r="L108" i="1"/>
  <c r="L100" i="1"/>
  <c r="L94" i="1"/>
  <c r="I94" i="1" s="1"/>
  <c r="L90" i="1"/>
  <c r="I90" i="1" s="1"/>
  <c r="L112" i="1"/>
  <c r="L110" i="1"/>
  <c r="L115" i="1"/>
  <c r="L109" i="1"/>
  <c r="L107" i="1"/>
  <c r="L105" i="1"/>
  <c r="L106" i="1"/>
  <c r="L102" i="1"/>
  <c r="L103" i="1"/>
  <c r="L101" i="1"/>
  <c r="L99" i="1"/>
  <c r="L97" i="1"/>
  <c r="L95" i="1"/>
  <c r="I95" i="1" s="1"/>
  <c r="L93" i="1"/>
  <c r="I93" i="1" s="1"/>
  <c r="L91" i="1"/>
  <c r="I91" i="1" s="1"/>
  <c r="L89" i="1"/>
  <c r="I89" i="1" s="1"/>
  <c r="L87" i="1"/>
  <c r="I87" i="1" s="1"/>
  <c r="L15" i="1"/>
  <c r="I15" i="1" s="1"/>
  <c r="L13" i="1"/>
  <c r="I13" i="1" s="1"/>
  <c r="G13" i="1" s="1"/>
  <c r="L83" i="1"/>
  <c r="I83" i="1" s="1"/>
  <c r="L81" i="1"/>
  <c r="I81" i="1" s="1"/>
  <c r="L79" i="1"/>
  <c r="I79" i="1" s="1"/>
  <c r="L77" i="1"/>
  <c r="I77" i="1" s="1"/>
  <c r="L75" i="1"/>
  <c r="I75" i="1" s="1"/>
  <c r="L73" i="1"/>
  <c r="I73" i="1" s="1"/>
  <c r="L71" i="1"/>
  <c r="I71" i="1" s="1"/>
  <c r="L69" i="1"/>
  <c r="I69" i="1" s="1"/>
  <c r="L67" i="1"/>
  <c r="I67" i="1" s="1"/>
  <c r="L65" i="1"/>
  <c r="I65" i="1" s="1"/>
  <c r="L63" i="1"/>
  <c r="I63" i="1" s="1"/>
  <c r="L61" i="1"/>
  <c r="I61" i="1" s="1"/>
  <c r="L59" i="1"/>
  <c r="I59" i="1" s="1"/>
  <c r="L82" i="1"/>
  <c r="I82" i="1" s="1"/>
  <c r="L80" i="1"/>
  <c r="I80" i="1" s="1"/>
  <c r="L78" i="1"/>
  <c r="I78" i="1" s="1"/>
  <c r="L76" i="1"/>
  <c r="I76" i="1" s="1"/>
  <c r="L74" i="1"/>
  <c r="I74" i="1" s="1"/>
  <c r="L72" i="1"/>
  <c r="I72" i="1" s="1"/>
  <c r="L70" i="1"/>
  <c r="I70" i="1" s="1"/>
  <c r="L68" i="1"/>
  <c r="I68" i="1" s="1"/>
  <c r="L66" i="1"/>
  <c r="I66" i="1" s="1"/>
  <c r="L64" i="1"/>
  <c r="I64" i="1" s="1"/>
  <c r="L62" i="1"/>
  <c r="I62" i="1" s="1"/>
  <c r="L60" i="1"/>
  <c r="I60" i="1" s="1"/>
  <c r="L58" i="1"/>
  <c r="I58" i="1" s="1"/>
  <c r="L57" i="1"/>
  <c r="I57" i="1" s="1"/>
  <c r="L55" i="1"/>
  <c r="I55" i="1" s="1"/>
  <c r="L53" i="1"/>
  <c r="I53" i="1" s="1"/>
  <c r="L51" i="1"/>
  <c r="I51" i="1" s="1"/>
  <c r="L49" i="1"/>
  <c r="I49" i="1" s="1"/>
  <c r="L47" i="1"/>
  <c r="I47" i="1" s="1"/>
  <c r="L45" i="1"/>
  <c r="I45" i="1" s="1"/>
  <c r="L43" i="1"/>
  <c r="I43" i="1" s="1"/>
  <c r="L41" i="1"/>
  <c r="I41" i="1" s="1"/>
  <c r="L39" i="1"/>
  <c r="I39" i="1" s="1"/>
  <c r="L37" i="1"/>
  <c r="I37" i="1" s="1"/>
  <c r="L35" i="1"/>
  <c r="I35" i="1" s="1"/>
  <c r="L33" i="1"/>
  <c r="I33" i="1" s="1"/>
  <c r="L31" i="1"/>
  <c r="I31" i="1" s="1"/>
  <c r="L29" i="1"/>
  <c r="I29" i="1" s="1"/>
  <c r="L27" i="1"/>
  <c r="I27" i="1" s="1"/>
  <c r="L25" i="1"/>
  <c r="I25" i="1" s="1"/>
  <c r="L23" i="1"/>
  <c r="I23" i="1" s="1"/>
  <c r="L21" i="1"/>
  <c r="I21" i="1" s="1"/>
  <c r="L19" i="1"/>
  <c r="I19" i="1" s="1"/>
  <c r="L17" i="1"/>
  <c r="I17" i="1" s="1"/>
  <c r="L56" i="1"/>
  <c r="I56" i="1" s="1"/>
  <c r="L54" i="1"/>
  <c r="I54" i="1" s="1"/>
  <c r="L52" i="1"/>
  <c r="I52" i="1" s="1"/>
  <c r="L50" i="1"/>
  <c r="I50" i="1" s="1"/>
  <c r="L48" i="1"/>
  <c r="I48" i="1" s="1"/>
  <c r="L46" i="1"/>
  <c r="I46" i="1" s="1"/>
  <c r="L44" i="1"/>
  <c r="I44" i="1" s="1"/>
  <c r="L42" i="1"/>
  <c r="I42" i="1" s="1"/>
  <c r="L40" i="1"/>
  <c r="I40" i="1" s="1"/>
  <c r="L38" i="1"/>
  <c r="I38" i="1" s="1"/>
  <c r="L36" i="1"/>
  <c r="I36" i="1" s="1"/>
  <c r="L34" i="1"/>
  <c r="I34" i="1" s="1"/>
  <c r="L32" i="1"/>
  <c r="I32" i="1" s="1"/>
  <c r="L30" i="1"/>
  <c r="I30" i="1" s="1"/>
  <c r="L28" i="1"/>
  <c r="I28" i="1" s="1"/>
  <c r="L26" i="1"/>
  <c r="I26" i="1" s="1"/>
  <c r="L24" i="1"/>
  <c r="I24" i="1" s="1"/>
  <c r="L22" i="1"/>
  <c r="I22" i="1" s="1"/>
  <c r="L20" i="1"/>
  <c r="I20" i="1" s="1"/>
  <c r="L18" i="1"/>
  <c r="I18" i="1" s="1"/>
  <c r="L14" i="1"/>
  <c r="I14" i="1" s="1"/>
  <c r="L16" i="1"/>
  <c r="I16" i="1" s="1"/>
  <c r="H83" i="1" l="1"/>
  <c r="H82" i="1"/>
  <c r="H92" i="1"/>
  <c r="G92" i="1" s="1"/>
  <c r="F92" i="1" s="1"/>
  <c r="H85" i="1"/>
  <c r="G85" i="1" s="1"/>
  <c r="F85" i="1" s="1"/>
  <c r="H86" i="1"/>
  <c r="G86" i="1" s="1"/>
  <c r="F86" i="1" s="1"/>
  <c r="H335" i="1"/>
  <c r="H333" i="1"/>
  <c r="H331" i="1"/>
  <c r="H329" i="1"/>
  <c r="H327" i="1"/>
  <c r="H325" i="1"/>
  <c r="H323" i="1"/>
  <c r="H321" i="1"/>
  <c r="H319" i="1"/>
  <c r="H317" i="1"/>
  <c r="H315" i="1"/>
  <c r="H313" i="1"/>
  <c r="H311" i="1"/>
  <c r="H309" i="1"/>
  <c r="H307" i="1"/>
  <c r="H305" i="1"/>
  <c r="H303" i="1"/>
  <c r="H301" i="1"/>
  <c r="H299" i="1"/>
  <c r="H297" i="1"/>
  <c r="H295" i="1"/>
  <c r="H293" i="1"/>
  <c r="H291" i="1"/>
  <c r="H289" i="1"/>
  <c r="H287" i="1"/>
  <c r="H285" i="1"/>
  <c r="H283" i="1"/>
  <c r="H281" i="1"/>
  <c r="H279" i="1"/>
  <c r="H277" i="1"/>
  <c r="H275" i="1"/>
  <c r="H273" i="1"/>
  <c r="H271" i="1"/>
  <c r="H269" i="1"/>
  <c r="H267" i="1"/>
  <c r="H265" i="1"/>
  <c r="H263" i="1"/>
  <c r="H261" i="1"/>
  <c r="H259" i="1"/>
  <c r="H257" i="1"/>
  <c r="H255" i="1"/>
  <c r="H253" i="1"/>
  <c r="H251" i="1"/>
  <c r="H249" i="1"/>
  <c r="H247" i="1"/>
  <c r="H245" i="1"/>
  <c r="H243" i="1"/>
  <c r="H241" i="1"/>
  <c r="H239" i="1"/>
  <c r="H237" i="1"/>
  <c r="H235" i="1"/>
  <c r="H233" i="1"/>
  <c r="H231" i="1"/>
  <c r="H229" i="1"/>
  <c r="H227" i="1"/>
  <c r="H225" i="1"/>
  <c r="H223" i="1"/>
  <c r="H221" i="1"/>
  <c r="H219" i="1"/>
  <c r="H217" i="1"/>
  <c r="H215" i="1"/>
  <c r="H213" i="1"/>
  <c r="H211" i="1"/>
  <c r="H209" i="1"/>
  <c r="H207" i="1"/>
  <c r="H205" i="1"/>
  <c r="H203" i="1"/>
  <c r="H201" i="1"/>
  <c r="H199" i="1"/>
  <c r="H197" i="1"/>
  <c r="H195" i="1"/>
  <c r="H193" i="1"/>
  <c r="H191" i="1"/>
  <c r="H189" i="1"/>
  <c r="H187" i="1"/>
  <c r="H185" i="1"/>
  <c r="H183" i="1"/>
  <c r="H181" i="1"/>
  <c r="H180" i="1"/>
  <c r="H334" i="1"/>
  <c r="H332" i="1"/>
  <c r="H330" i="1"/>
  <c r="H328" i="1"/>
  <c r="H326" i="1"/>
  <c r="H324" i="1"/>
  <c r="H322" i="1"/>
  <c r="H320" i="1"/>
  <c r="H318" i="1"/>
  <c r="H316" i="1"/>
  <c r="H314" i="1"/>
  <c r="H312" i="1"/>
  <c r="H310" i="1"/>
  <c r="H308" i="1"/>
  <c r="H306" i="1"/>
  <c r="H304" i="1"/>
  <c r="G304" i="1"/>
  <c r="H302" i="1"/>
  <c r="G302" i="1"/>
  <c r="H300" i="1"/>
  <c r="G300" i="1"/>
  <c r="H298" i="1"/>
  <c r="G298" i="1"/>
  <c r="H296" i="1"/>
  <c r="G296" i="1"/>
  <c r="H294" i="1"/>
  <c r="G294" i="1"/>
  <c r="H292" i="1"/>
  <c r="G292" i="1"/>
  <c r="H290" i="1"/>
  <c r="G290" i="1"/>
  <c r="H288" i="1"/>
  <c r="G288" i="1"/>
  <c r="H286" i="1"/>
  <c r="G286" i="1"/>
  <c r="H284" i="1"/>
  <c r="G284" i="1"/>
  <c r="H282" i="1"/>
  <c r="G282" i="1"/>
  <c r="H280" i="1"/>
  <c r="G280" i="1"/>
  <c r="H278" i="1"/>
  <c r="G278" i="1"/>
  <c r="H276" i="1"/>
  <c r="G276" i="1"/>
  <c r="H274" i="1"/>
  <c r="G274" i="1"/>
  <c r="H272" i="1"/>
  <c r="G272" i="1"/>
  <c r="H270" i="1"/>
  <c r="G270" i="1"/>
  <c r="H268" i="1"/>
  <c r="G268" i="1"/>
  <c r="H266" i="1"/>
  <c r="G266" i="1"/>
  <c r="H264" i="1"/>
  <c r="G264" i="1"/>
  <c r="H262" i="1"/>
  <c r="G262" i="1"/>
  <c r="H260" i="1"/>
  <c r="G260" i="1"/>
  <c r="H258" i="1"/>
  <c r="G258" i="1"/>
  <c r="H256" i="1"/>
  <c r="G256" i="1"/>
  <c r="H254" i="1"/>
  <c r="G254" i="1"/>
  <c r="H252" i="1"/>
  <c r="G252" i="1"/>
  <c r="H250" i="1"/>
  <c r="G250" i="1"/>
  <c r="H248" i="1"/>
  <c r="G248" i="1"/>
  <c r="H246" i="1"/>
  <c r="G246" i="1"/>
  <c r="H244" i="1"/>
  <c r="G244" i="1"/>
  <c r="H242" i="1"/>
  <c r="G242" i="1"/>
  <c r="H240" i="1"/>
  <c r="G240" i="1"/>
  <c r="H238" i="1"/>
  <c r="G238" i="1"/>
  <c r="H236" i="1"/>
  <c r="G236" i="1"/>
  <c r="H234" i="1"/>
  <c r="G234" i="1"/>
  <c r="H232" i="1"/>
  <c r="G232" i="1"/>
  <c r="H230" i="1"/>
  <c r="G230" i="1"/>
  <c r="H228" i="1"/>
  <c r="G228" i="1"/>
  <c r="H226" i="1"/>
  <c r="G226" i="1"/>
  <c r="H224" i="1"/>
  <c r="G224" i="1"/>
  <c r="H222" i="1"/>
  <c r="G222" i="1"/>
  <c r="H220" i="1"/>
  <c r="G220" i="1"/>
  <c r="H218" i="1"/>
  <c r="G218" i="1"/>
  <c r="H216" i="1"/>
  <c r="G216" i="1"/>
  <c r="H214" i="1"/>
  <c r="G214" i="1"/>
  <c r="H212" i="1"/>
  <c r="G212" i="1"/>
  <c r="H210" i="1"/>
  <c r="G210" i="1"/>
  <c r="H208" i="1"/>
  <c r="G208" i="1"/>
  <c r="H206" i="1"/>
  <c r="G206" i="1"/>
  <c r="H204" i="1"/>
  <c r="G204" i="1"/>
  <c r="H202" i="1"/>
  <c r="G202" i="1"/>
  <c r="H200" i="1"/>
  <c r="G200" i="1"/>
  <c r="H198" i="1"/>
  <c r="G198" i="1"/>
  <c r="H196" i="1"/>
  <c r="G196" i="1"/>
  <c r="H194" i="1"/>
  <c r="G194" i="1"/>
  <c r="H192" i="1"/>
  <c r="G192" i="1"/>
  <c r="H190" i="1"/>
  <c r="G190" i="1"/>
  <c r="H188" i="1"/>
  <c r="G188" i="1"/>
  <c r="H186" i="1"/>
  <c r="G186" i="1"/>
  <c r="H184" i="1"/>
  <c r="G184" i="1"/>
  <c r="H182" i="1"/>
  <c r="G182" i="1"/>
  <c r="H88" i="1"/>
  <c r="G88" i="1" s="1"/>
  <c r="F88" i="1" s="1"/>
  <c r="H96" i="1"/>
  <c r="H115" i="1"/>
  <c r="H112" i="1"/>
  <c r="H108" i="1"/>
  <c r="H118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13" i="1"/>
  <c r="H119" i="1"/>
  <c r="H116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9" i="1"/>
  <c r="H177" i="1"/>
  <c r="H109" i="1"/>
  <c r="H110" i="1"/>
  <c r="H114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17" i="1"/>
  <c r="H111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G168" i="1"/>
  <c r="H172" i="1"/>
  <c r="G172" i="1"/>
  <c r="H176" i="1"/>
  <c r="G176" i="1"/>
  <c r="H178" i="1"/>
  <c r="G178" i="1"/>
  <c r="H89" i="1"/>
  <c r="H93" i="1"/>
  <c r="H97" i="1"/>
  <c r="H101" i="1"/>
  <c r="H102" i="1"/>
  <c r="H105" i="1"/>
  <c r="H90" i="1"/>
  <c r="H100" i="1"/>
  <c r="H84" i="1"/>
  <c r="H98" i="1"/>
  <c r="G96" i="1"/>
  <c r="H87" i="1"/>
  <c r="H91" i="1"/>
  <c r="H95" i="1"/>
  <c r="H99" i="1"/>
  <c r="H103" i="1"/>
  <c r="H106" i="1"/>
  <c r="H107" i="1"/>
  <c r="H94" i="1"/>
  <c r="H104" i="1"/>
  <c r="H74" i="1"/>
  <c r="H78" i="1"/>
  <c r="H75" i="1"/>
  <c r="H79" i="1"/>
  <c r="H76" i="1"/>
  <c r="H80" i="1"/>
  <c r="H77" i="1"/>
  <c r="H81" i="1"/>
  <c r="H72" i="1"/>
  <c r="H73" i="1"/>
  <c r="H30" i="1"/>
  <c r="H34" i="1"/>
  <c r="H38" i="1"/>
  <c r="H42" i="1"/>
  <c r="H46" i="1"/>
  <c r="H50" i="1"/>
  <c r="H54" i="1"/>
  <c r="H25" i="1"/>
  <c r="H29" i="1"/>
  <c r="H33" i="1"/>
  <c r="H37" i="1"/>
  <c r="H41" i="1"/>
  <c r="H45" i="1"/>
  <c r="H49" i="1"/>
  <c r="H53" i="1"/>
  <c r="H57" i="1"/>
  <c r="H60" i="1"/>
  <c r="H64" i="1"/>
  <c r="H68" i="1"/>
  <c r="H61" i="1"/>
  <c r="H65" i="1"/>
  <c r="H69" i="1"/>
  <c r="H26" i="1"/>
  <c r="H24" i="1"/>
  <c r="H28" i="1"/>
  <c r="H32" i="1"/>
  <c r="H36" i="1"/>
  <c r="H40" i="1"/>
  <c r="H44" i="1"/>
  <c r="H48" i="1"/>
  <c r="H52" i="1"/>
  <c r="H56" i="1"/>
  <c r="H27" i="1"/>
  <c r="H31" i="1"/>
  <c r="H35" i="1"/>
  <c r="H39" i="1"/>
  <c r="H43" i="1"/>
  <c r="H47" i="1"/>
  <c r="H51" i="1"/>
  <c r="H55" i="1"/>
  <c r="H58" i="1"/>
  <c r="H62" i="1"/>
  <c r="H66" i="1"/>
  <c r="H70" i="1"/>
  <c r="H59" i="1"/>
  <c r="H63" i="1"/>
  <c r="H67" i="1"/>
  <c r="H71" i="1"/>
  <c r="H23" i="1"/>
  <c r="G23" i="1" s="1"/>
  <c r="F23" i="1" s="1"/>
  <c r="H17" i="1"/>
  <c r="H18" i="1"/>
  <c r="H16" i="1"/>
  <c r="G16" i="1" s="1"/>
  <c r="F16" i="1" s="1"/>
  <c r="H22" i="1"/>
  <c r="H20" i="1"/>
  <c r="H19" i="1"/>
  <c r="H14" i="1"/>
  <c r="G14" i="1" s="1"/>
  <c r="H21" i="1"/>
  <c r="H15" i="1"/>
  <c r="H13" i="1"/>
  <c r="F13" i="1" s="1"/>
  <c r="F96" i="1" l="1"/>
  <c r="F182" i="1"/>
  <c r="F184" i="1"/>
  <c r="F186" i="1"/>
  <c r="F188" i="1"/>
  <c r="F190" i="1"/>
  <c r="F192" i="1"/>
  <c r="F194" i="1"/>
  <c r="F196" i="1"/>
  <c r="F198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264" i="1"/>
  <c r="F266" i="1"/>
  <c r="F268" i="1"/>
  <c r="F270" i="1"/>
  <c r="F272" i="1"/>
  <c r="F274" i="1"/>
  <c r="F276" i="1"/>
  <c r="F278" i="1"/>
  <c r="F280" i="1"/>
  <c r="F282" i="1"/>
  <c r="F284" i="1"/>
  <c r="F286" i="1"/>
  <c r="F288" i="1"/>
  <c r="F290" i="1"/>
  <c r="F292" i="1"/>
  <c r="F294" i="1"/>
  <c r="F296" i="1"/>
  <c r="F298" i="1"/>
  <c r="F300" i="1"/>
  <c r="F302" i="1"/>
  <c r="F304" i="1"/>
  <c r="G306" i="1"/>
  <c r="F306" i="1" s="1"/>
  <c r="G308" i="1"/>
  <c r="F308" i="1" s="1"/>
  <c r="G310" i="1"/>
  <c r="F310" i="1" s="1"/>
  <c r="G312" i="1"/>
  <c r="F312" i="1" s="1"/>
  <c r="G314" i="1"/>
  <c r="F314" i="1" s="1"/>
  <c r="G316" i="1"/>
  <c r="F316" i="1" s="1"/>
  <c r="G318" i="1"/>
  <c r="F318" i="1" s="1"/>
  <c r="G320" i="1"/>
  <c r="F320" i="1" s="1"/>
  <c r="G322" i="1"/>
  <c r="F322" i="1" s="1"/>
  <c r="G324" i="1"/>
  <c r="F324" i="1" s="1"/>
  <c r="G326" i="1"/>
  <c r="F326" i="1" s="1"/>
  <c r="G328" i="1"/>
  <c r="F328" i="1" s="1"/>
  <c r="G330" i="1"/>
  <c r="F330" i="1" s="1"/>
  <c r="G332" i="1"/>
  <c r="F332" i="1" s="1"/>
  <c r="G334" i="1"/>
  <c r="F334" i="1" s="1"/>
  <c r="G180" i="1"/>
  <c r="F180" i="1" s="1"/>
  <c r="G181" i="1"/>
  <c r="F181" i="1" s="1"/>
  <c r="G183" i="1"/>
  <c r="F183" i="1" s="1"/>
  <c r="G185" i="1"/>
  <c r="F185" i="1" s="1"/>
  <c r="G187" i="1"/>
  <c r="F187" i="1" s="1"/>
  <c r="G189" i="1"/>
  <c r="F189" i="1" s="1"/>
  <c r="G191" i="1"/>
  <c r="F191" i="1" s="1"/>
  <c r="G193" i="1"/>
  <c r="F193" i="1" s="1"/>
  <c r="G195" i="1"/>
  <c r="F195" i="1" s="1"/>
  <c r="G197" i="1"/>
  <c r="F197" i="1" s="1"/>
  <c r="G199" i="1"/>
  <c r="F199" i="1" s="1"/>
  <c r="G201" i="1"/>
  <c r="F201" i="1" s="1"/>
  <c r="G203" i="1"/>
  <c r="F203" i="1" s="1"/>
  <c r="G205" i="1"/>
  <c r="F205" i="1" s="1"/>
  <c r="G207" i="1"/>
  <c r="F207" i="1" s="1"/>
  <c r="G209" i="1"/>
  <c r="F209" i="1" s="1"/>
  <c r="G211" i="1"/>
  <c r="F211" i="1" s="1"/>
  <c r="G213" i="1"/>
  <c r="F213" i="1" s="1"/>
  <c r="G215" i="1"/>
  <c r="F215" i="1" s="1"/>
  <c r="G217" i="1"/>
  <c r="F217" i="1" s="1"/>
  <c r="G219" i="1"/>
  <c r="F219" i="1" s="1"/>
  <c r="G221" i="1"/>
  <c r="F221" i="1" s="1"/>
  <c r="G223" i="1"/>
  <c r="F223" i="1" s="1"/>
  <c r="G225" i="1"/>
  <c r="F225" i="1" s="1"/>
  <c r="G227" i="1"/>
  <c r="F227" i="1" s="1"/>
  <c r="G229" i="1"/>
  <c r="F229" i="1" s="1"/>
  <c r="G231" i="1"/>
  <c r="F231" i="1" s="1"/>
  <c r="G233" i="1"/>
  <c r="F233" i="1" s="1"/>
  <c r="G235" i="1"/>
  <c r="F235" i="1" s="1"/>
  <c r="G237" i="1"/>
  <c r="F237" i="1" s="1"/>
  <c r="G239" i="1"/>
  <c r="F239" i="1" s="1"/>
  <c r="G241" i="1"/>
  <c r="F241" i="1" s="1"/>
  <c r="G243" i="1"/>
  <c r="F243" i="1" s="1"/>
  <c r="G245" i="1"/>
  <c r="F245" i="1" s="1"/>
  <c r="G247" i="1"/>
  <c r="F247" i="1" s="1"/>
  <c r="G249" i="1"/>
  <c r="F249" i="1" s="1"/>
  <c r="G251" i="1"/>
  <c r="F251" i="1" s="1"/>
  <c r="G253" i="1"/>
  <c r="F253" i="1" s="1"/>
  <c r="G255" i="1"/>
  <c r="F255" i="1" s="1"/>
  <c r="G257" i="1"/>
  <c r="F257" i="1" s="1"/>
  <c r="G259" i="1"/>
  <c r="F259" i="1" s="1"/>
  <c r="G261" i="1"/>
  <c r="F261" i="1" s="1"/>
  <c r="G263" i="1"/>
  <c r="F263" i="1" s="1"/>
  <c r="G265" i="1"/>
  <c r="F265" i="1" s="1"/>
  <c r="G267" i="1"/>
  <c r="F267" i="1" s="1"/>
  <c r="G269" i="1"/>
  <c r="F269" i="1" s="1"/>
  <c r="G271" i="1"/>
  <c r="F271" i="1" s="1"/>
  <c r="G273" i="1"/>
  <c r="F273" i="1" s="1"/>
  <c r="G275" i="1"/>
  <c r="F275" i="1" s="1"/>
  <c r="G277" i="1"/>
  <c r="F277" i="1" s="1"/>
  <c r="G279" i="1"/>
  <c r="F279" i="1" s="1"/>
  <c r="G281" i="1"/>
  <c r="F281" i="1" s="1"/>
  <c r="G283" i="1"/>
  <c r="F283" i="1" s="1"/>
  <c r="G285" i="1"/>
  <c r="F285" i="1" s="1"/>
  <c r="G287" i="1"/>
  <c r="F287" i="1" s="1"/>
  <c r="G289" i="1"/>
  <c r="F289" i="1" s="1"/>
  <c r="G291" i="1"/>
  <c r="F291" i="1" s="1"/>
  <c r="G293" i="1"/>
  <c r="F293" i="1" s="1"/>
  <c r="G295" i="1"/>
  <c r="F295" i="1" s="1"/>
  <c r="G297" i="1"/>
  <c r="F297" i="1" s="1"/>
  <c r="G299" i="1"/>
  <c r="F299" i="1" s="1"/>
  <c r="G301" i="1"/>
  <c r="F301" i="1" s="1"/>
  <c r="G303" i="1"/>
  <c r="F303" i="1" s="1"/>
  <c r="G305" i="1"/>
  <c r="F305" i="1" s="1"/>
  <c r="G307" i="1"/>
  <c r="F307" i="1" s="1"/>
  <c r="G309" i="1"/>
  <c r="F309" i="1" s="1"/>
  <c r="G311" i="1"/>
  <c r="F311" i="1" s="1"/>
  <c r="G313" i="1"/>
  <c r="F313" i="1" s="1"/>
  <c r="G315" i="1"/>
  <c r="F315" i="1" s="1"/>
  <c r="G317" i="1"/>
  <c r="F317" i="1" s="1"/>
  <c r="G319" i="1"/>
  <c r="F319" i="1" s="1"/>
  <c r="G321" i="1"/>
  <c r="F321" i="1" s="1"/>
  <c r="G323" i="1"/>
  <c r="F323" i="1" s="1"/>
  <c r="G325" i="1"/>
  <c r="F325" i="1" s="1"/>
  <c r="G327" i="1"/>
  <c r="F327" i="1" s="1"/>
  <c r="G329" i="1"/>
  <c r="F329" i="1" s="1"/>
  <c r="G331" i="1"/>
  <c r="F331" i="1" s="1"/>
  <c r="G333" i="1"/>
  <c r="F333" i="1" s="1"/>
  <c r="G335" i="1"/>
  <c r="F335" i="1" s="1"/>
  <c r="G164" i="1"/>
  <c r="G160" i="1"/>
  <c r="G156" i="1"/>
  <c r="G152" i="1"/>
  <c r="G148" i="1"/>
  <c r="F176" i="1"/>
  <c r="F172" i="1"/>
  <c r="F168" i="1"/>
  <c r="F164" i="1"/>
  <c r="F160" i="1"/>
  <c r="F156" i="1"/>
  <c r="F152" i="1"/>
  <c r="F148" i="1"/>
  <c r="F178" i="1"/>
  <c r="G144" i="1"/>
  <c r="F144" i="1" s="1"/>
  <c r="G140" i="1"/>
  <c r="F140" i="1" s="1"/>
  <c r="G136" i="1"/>
  <c r="F136" i="1" s="1"/>
  <c r="G132" i="1"/>
  <c r="F132" i="1" s="1"/>
  <c r="G128" i="1"/>
  <c r="F128" i="1" s="1"/>
  <c r="G124" i="1"/>
  <c r="F124" i="1" s="1"/>
  <c r="G120" i="1"/>
  <c r="F120" i="1" s="1"/>
  <c r="G111" i="1"/>
  <c r="F111" i="1" s="1"/>
  <c r="G117" i="1"/>
  <c r="F117" i="1" s="1"/>
  <c r="G173" i="1"/>
  <c r="F173" i="1" s="1"/>
  <c r="G169" i="1"/>
  <c r="F169" i="1" s="1"/>
  <c r="G165" i="1"/>
  <c r="F165" i="1" s="1"/>
  <c r="G161" i="1"/>
  <c r="F161" i="1" s="1"/>
  <c r="G157" i="1"/>
  <c r="F157" i="1" s="1"/>
  <c r="G153" i="1"/>
  <c r="F153" i="1" s="1"/>
  <c r="G149" i="1"/>
  <c r="F149" i="1" s="1"/>
  <c r="G145" i="1"/>
  <c r="F145" i="1" s="1"/>
  <c r="G141" i="1"/>
  <c r="F141" i="1" s="1"/>
  <c r="G137" i="1"/>
  <c r="F137" i="1" s="1"/>
  <c r="G133" i="1"/>
  <c r="F133" i="1" s="1"/>
  <c r="G129" i="1"/>
  <c r="F129" i="1" s="1"/>
  <c r="G125" i="1"/>
  <c r="F125" i="1" s="1"/>
  <c r="G121" i="1"/>
  <c r="F121" i="1" s="1"/>
  <c r="G114" i="1"/>
  <c r="F114" i="1" s="1"/>
  <c r="G110" i="1"/>
  <c r="F110" i="1" s="1"/>
  <c r="G109" i="1"/>
  <c r="F109" i="1" s="1"/>
  <c r="G177" i="1"/>
  <c r="F177" i="1" s="1"/>
  <c r="G179" i="1"/>
  <c r="F179" i="1" s="1"/>
  <c r="G174" i="1"/>
  <c r="F174" i="1" s="1"/>
  <c r="G170" i="1"/>
  <c r="F170" i="1" s="1"/>
  <c r="G166" i="1"/>
  <c r="F166" i="1" s="1"/>
  <c r="G162" i="1"/>
  <c r="F162" i="1" s="1"/>
  <c r="G158" i="1"/>
  <c r="F158" i="1" s="1"/>
  <c r="G154" i="1"/>
  <c r="F154" i="1" s="1"/>
  <c r="G150" i="1"/>
  <c r="F150" i="1" s="1"/>
  <c r="G146" i="1"/>
  <c r="F146" i="1" s="1"/>
  <c r="G142" i="1"/>
  <c r="F142" i="1" s="1"/>
  <c r="G138" i="1"/>
  <c r="F138" i="1" s="1"/>
  <c r="G134" i="1"/>
  <c r="F134" i="1" s="1"/>
  <c r="G130" i="1"/>
  <c r="F130" i="1" s="1"/>
  <c r="G126" i="1"/>
  <c r="F126" i="1" s="1"/>
  <c r="G122" i="1"/>
  <c r="F122" i="1" s="1"/>
  <c r="G116" i="1"/>
  <c r="F116" i="1" s="1"/>
  <c r="G119" i="1"/>
  <c r="F119" i="1" s="1"/>
  <c r="G113" i="1"/>
  <c r="F113" i="1" s="1"/>
  <c r="G175" i="1"/>
  <c r="F175" i="1" s="1"/>
  <c r="G171" i="1"/>
  <c r="F171" i="1" s="1"/>
  <c r="G167" i="1"/>
  <c r="F167" i="1" s="1"/>
  <c r="G163" i="1"/>
  <c r="F163" i="1" s="1"/>
  <c r="G159" i="1"/>
  <c r="F159" i="1" s="1"/>
  <c r="G155" i="1"/>
  <c r="F155" i="1" s="1"/>
  <c r="G151" i="1"/>
  <c r="F151" i="1" s="1"/>
  <c r="G147" i="1"/>
  <c r="F147" i="1" s="1"/>
  <c r="G143" i="1"/>
  <c r="F143" i="1" s="1"/>
  <c r="G139" i="1"/>
  <c r="F139" i="1" s="1"/>
  <c r="G135" i="1"/>
  <c r="F135" i="1" s="1"/>
  <c r="G131" i="1"/>
  <c r="F131" i="1" s="1"/>
  <c r="G127" i="1"/>
  <c r="F127" i="1" s="1"/>
  <c r="G123" i="1"/>
  <c r="F123" i="1" s="1"/>
  <c r="G118" i="1"/>
  <c r="F118" i="1" s="1"/>
  <c r="G108" i="1"/>
  <c r="F108" i="1" s="1"/>
  <c r="G112" i="1"/>
  <c r="F112" i="1" s="1"/>
  <c r="G115" i="1"/>
  <c r="F115" i="1" s="1"/>
  <c r="G104" i="1"/>
  <c r="F104" i="1" s="1"/>
  <c r="G94" i="1"/>
  <c r="F94" i="1" s="1"/>
  <c r="G107" i="1"/>
  <c r="F107" i="1" s="1"/>
  <c r="G106" i="1"/>
  <c r="F106" i="1" s="1"/>
  <c r="G103" i="1"/>
  <c r="F103" i="1" s="1"/>
  <c r="G99" i="1"/>
  <c r="F99" i="1" s="1"/>
  <c r="G95" i="1"/>
  <c r="F95" i="1" s="1"/>
  <c r="G91" i="1"/>
  <c r="F91" i="1" s="1"/>
  <c r="G87" i="1"/>
  <c r="F87" i="1" s="1"/>
  <c r="G98" i="1"/>
  <c r="F98" i="1" s="1"/>
  <c r="G100" i="1"/>
  <c r="F100" i="1" s="1"/>
  <c r="G90" i="1"/>
  <c r="F90" i="1" s="1"/>
  <c r="G105" i="1"/>
  <c r="F105" i="1" s="1"/>
  <c r="G102" i="1"/>
  <c r="F102" i="1" s="1"/>
  <c r="G101" i="1"/>
  <c r="F101" i="1" s="1"/>
  <c r="G97" i="1"/>
  <c r="F97" i="1" s="1"/>
  <c r="G93" i="1"/>
  <c r="F93" i="1" s="1"/>
  <c r="G89" i="1"/>
  <c r="F89" i="1" s="1"/>
  <c r="G73" i="1"/>
  <c r="F73" i="1" s="1"/>
  <c r="G72" i="1"/>
  <c r="G81" i="1"/>
  <c r="F81" i="1" s="1"/>
  <c r="G77" i="1"/>
  <c r="F77" i="1" s="1"/>
  <c r="G80" i="1"/>
  <c r="F80" i="1" s="1"/>
  <c r="G76" i="1"/>
  <c r="F76" i="1" s="1"/>
  <c r="G84" i="1"/>
  <c r="F84" i="1" s="1"/>
  <c r="G83" i="1"/>
  <c r="F83" i="1" s="1"/>
  <c r="G79" i="1"/>
  <c r="F79" i="1" s="1"/>
  <c r="G75" i="1"/>
  <c r="F75" i="1" s="1"/>
  <c r="G82" i="1"/>
  <c r="F82" i="1" s="1"/>
  <c r="G78" i="1"/>
  <c r="F78" i="1" s="1"/>
  <c r="G74" i="1"/>
  <c r="F74" i="1" s="1"/>
  <c r="G71" i="1"/>
  <c r="F71" i="1" s="1"/>
  <c r="G67" i="1"/>
  <c r="G63" i="1"/>
  <c r="F63" i="1" s="1"/>
  <c r="G59" i="1"/>
  <c r="F59" i="1" s="1"/>
  <c r="G70" i="1"/>
  <c r="F70" i="1" s="1"/>
  <c r="G66" i="1"/>
  <c r="F66" i="1" s="1"/>
  <c r="G62" i="1"/>
  <c r="F62" i="1" s="1"/>
  <c r="G58" i="1"/>
  <c r="F58" i="1" s="1"/>
  <c r="G55" i="1"/>
  <c r="F55" i="1" s="1"/>
  <c r="G51" i="1"/>
  <c r="F51" i="1" s="1"/>
  <c r="G47" i="1"/>
  <c r="F47" i="1" s="1"/>
  <c r="G43" i="1"/>
  <c r="F43" i="1" s="1"/>
  <c r="G39" i="1"/>
  <c r="F39" i="1" s="1"/>
  <c r="G35" i="1"/>
  <c r="F35" i="1" s="1"/>
  <c r="G31" i="1"/>
  <c r="F31" i="1" s="1"/>
  <c r="G27" i="1"/>
  <c r="F27" i="1" s="1"/>
  <c r="G56" i="1"/>
  <c r="F56" i="1" s="1"/>
  <c r="G52" i="1"/>
  <c r="F52" i="1" s="1"/>
  <c r="G48" i="1"/>
  <c r="F48" i="1" s="1"/>
  <c r="G44" i="1"/>
  <c r="F44" i="1" s="1"/>
  <c r="G40" i="1"/>
  <c r="F40" i="1" s="1"/>
  <c r="G36" i="1"/>
  <c r="F36" i="1" s="1"/>
  <c r="G32" i="1"/>
  <c r="F32" i="1" s="1"/>
  <c r="G28" i="1"/>
  <c r="F28" i="1" s="1"/>
  <c r="G24" i="1"/>
  <c r="F24" i="1" s="1"/>
  <c r="G26" i="1"/>
  <c r="F26" i="1" s="1"/>
  <c r="G69" i="1"/>
  <c r="F69" i="1" s="1"/>
  <c r="G65" i="1"/>
  <c r="F65" i="1" s="1"/>
  <c r="G61" i="1"/>
  <c r="F61" i="1" s="1"/>
  <c r="G68" i="1"/>
  <c r="F68" i="1" s="1"/>
  <c r="G64" i="1"/>
  <c r="F64" i="1" s="1"/>
  <c r="G60" i="1"/>
  <c r="F60" i="1" s="1"/>
  <c r="G57" i="1"/>
  <c r="F57" i="1" s="1"/>
  <c r="G53" i="1"/>
  <c r="F53" i="1" s="1"/>
  <c r="G49" i="1"/>
  <c r="F49" i="1" s="1"/>
  <c r="G45" i="1"/>
  <c r="G41" i="1"/>
  <c r="F41" i="1" s="1"/>
  <c r="G37" i="1"/>
  <c r="F37" i="1" s="1"/>
  <c r="G33" i="1"/>
  <c r="F33" i="1" s="1"/>
  <c r="G29" i="1"/>
  <c r="F29" i="1" s="1"/>
  <c r="G25" i="1"/>
  <c r="F25" i="1" s="1"/>
  <c r="G54" i="1"/>
  <c r="F54" i="1" s="1"/>
  <c r="G50" i="1"/>
  <c r="F50" i="1" s="1"/>
  <c r="G46" i="1"/>
  <c r="F46" i="1" s="1"/>
  <c r="G42" i="1"/>
  <c r="F42" i="1" s="1"/>
  <c r="G38" i="1"/>
  <c r="F38" i="1" s="1"/>
  <c r="G34" i="1"/>
  <c r="F34" i="1" s="1"/>
  <c r="G30" i="1"/>
  <c r="F30" i="1" s="1"/>
  <c r="F72" i="1"/>
  <c r="F67" i="1"/>
  <c r="F45" i="1"/>
  <c r="G19" i="1"/>
  <c r="G20" i="1"/>
  <c r="G17" i="1"/>
  <c r="G18" i="1"/>
  <c r="G15" i="1"/>
  <c r="G21" i="1"/>
  <c r="G22" i="1"/>
  <c r="F21" i="1" l="1"/>
  <c r="F15" i="1"/>
  <c r="F17" i="1"/>
  <c r="F19" i="1"/>
  <c r="F22" i="1"/>
  <c r="F14" i="1"/>
  <c r="F18" i="1"/>
  <c r="F20" i="1"/>
</calcChain>
</file>

<file path=xl/sharedStrings.xml><?xml version="1.0" encoding="utf-8"?>
<sst xmlns="http://schemas.openxmlformats.org/spreadsheetml/2006/main" count="45" uniqueCount="44">
  <si>
    <t>Perioada de graţie (luni)</t>
  </si>
  <si>
    <t>Rata dobânzii</t>
  </si>
  <si>
    <t>Luna</t>
  </si>
  <si>
    <t>Anuitate</t>
  </si>
  <si>
    <t>Dobânda</t>
  </si>
  <si>
    <t>Rata de rambursat</t>
  </si>
  <si>
    <t>rata de rambursat</t>
  </si>
  <si>
    <t>AN 1</t>
  </si>
  <si>
    <t>AN 2</t>
  </si>
  <si>
    <t>AN 3</t>
  </si>
  <si>
    <t>AN 4</t>
  </si>
  <si>
    <t>AN 5</t>
  </si>
  <si>
    <t>Durata creditului (ani):</t>
  </si>
  <si>
    <t>AN 6</t>
  </si>
  <si>
    <t>AN 7</t>
  </si>
  <si>
    <t>AN 8</t>
  </si>
  <si>
    <t>AN 9</t>
  </si>
  <si>
    <t>AN 10</t>
  </si>
  <si>
    <t>AN 11</t>
  </si>
  <si>
    <t>AN 12</t>
  </si>
  <si>
    <t>AN 13</t>
  </si>
  <si>
    <t>AN 14</t>
  </si>
  <si>
    <t>AN 15</t>
  </si>
  <si>
    <t>AN 16</t>
  </si>
  <si>
    <t>AN 17</t>
  </si>
  <si>
    <t>AN 18</t>
  </si>
  <si>
    <t>AN 19</t>
  </si>
  <si>
    <t>AN 20</t>
  </si>
  <si>
    <t>AN 21</t>
  </si>
  <si>
    <t>AN 22</t>
  </si>
  <si>
    <t>AN 23</t>
  </si>
  <si>
    <t>AN 24</t>
  </si>
  <si>
    <t>AN 25</t>
  </si>
  <si>
    <t>AN 26</t>
  </si>
  <si>
    <t>AN 27</t>
  </si>
  <si>
    <t>AN 28</t>
  </si>
  <si>
    <t>AN 29</t>
  </si>
  <si>
    <t>AN 30</t>
  </si>
  <si>
    <t>ANUL</t>
  </si>
  <si>
    <t>Avans:</t>
  </si>
  <si>
    <t>Rată reziduală:</t>
  </si>
  <si>
    <t>Valoarea  (lei):</t>
  </si>
  <si>
    <t>EȘALONAREA CONTRACTULUI DE LEASING</t>
  </si>
  <si>
    <t>Sold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</si>
</sst>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\/yy"/>
    <numFmt numFmtId="165" formatCode="_-[$RON]\ * #,##0.00_-;\-[$RON]\ * #,##0.00_-;_-[$RON]\ * &quot;-&quot;??_-;_-@_-"/>
  </numFmts>
  <fonts count="28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1"/>
      <color indexed="52"/>
      <name val="Calibri"/>
      <family val="2"/>
      <charset val="238"/>
    </font>
    <font>
      <b/>
      <u/>
      <sz val="12"/>
      <color indexed="21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21"/>
      <name val="Arial CE"/>
      <family val="2"/>
      <charset val="238"/>
    </font>
    <font>
      <sz val="10"/>
      <color indexed="12"/>
      <name val="LinePrinter"/>
      <family val="3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8"/>
      <color indexed="54"/>
      <name val="Calibri Light"/>
      <family val="2"/>
    </font>
    <font>
      <b/>
      <sz val="14"/>
      <color indexed="9"/>
      <name val="Arial"/>
      <family val="2"/>
    </font>
    <font>
      <b/>
      <sz val="11"/>
      <color indexed="9"/>
      <name val="Calibri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1"/>
        <bgColor indexed="38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1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41"/>
      </patternFill>
    </fill>
    <fill>
      <patternFill patternType="solid">
        <fgColor theme="0" tint="-0.34998626667073579"/>
        <bgColor indexed="31"/>
      </patternFill>
    </fill>
  </fills>
  <borders count="3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thin">
        <color theme="0"/>
      </top>
      <bottom/>
      <diagonal/>
    </border>
  </borders>
  <cellStyleXfs count="28">
    <xf numFmtId="0" fontId="0" fillId="0" borderId="0"/>
    <xf numFmtId="0" fontId="5" fillId="5" borderId="0" applyNumberFormat="0" applyBorder="0" applyAlignment="0" applyProtection="0"/>
    <xf numFmtId="0" fontId="6" fillId="3" borderId="12" applyNumberFormat="0" applyAlignment="0" applyProtection="0"/>
    <xf numFmtId="0" fontId="7" fillId="6" borderId="0" applyBorder="0">
      <alignment horizontal="center" vertical="center"/>
    </xf>
    <xf numFmtId="0" fontId="1" fillId="0" borderId="13" applyNumberFormat="0" applyFill="0" applyAlignment="0" applyProtection="0"/>
    <xf numFmtId="0" fontId="8" fillId="0" borderId="0" applyFill="0" applyBorder="0">
      <alignment horizontal="justify" vertical="top" wrapText="1"/>
    </xf>
    <xf numFmtId="0" fontId="9" fillId="0" borderId="14" applyNumberFormat="0" applyFill="0" applyAlignment="0" applyProtection="0"/>
    <xf numFmtId="164" fontId="1" fillId="0" borderId="0" applyFill="0" applyBorder="0" applyAlignment="0" applyProtection="0"/>
    <xf numFmtId="0" fontId="10" fillId="0" borderId="0" applyNumberFormat="0" applyFill="0">
      <alignment horizontal="left" vertical="center" wrapText="1"/>
    </xf>
    <xf numFmtId="0" fontId="11" fillId="7" borderId="0" applyNumberFormat="0" applyBorder="0" applyAlignment="0" applyProtection="0"/>
    <xf numFmtId="0" fontId="12" fillId="3" borderId="15" applyNumberFormat="0" applyAlignment="0" applyProtection="0"/>
    <xf numFmtId="0" fontId="8" fillId="4" borderId="0" applyNumberFormat="0" applyBorder="0">
      <protection locked="0"/>
    </xf>
    <xf numFmtId="0" fontId="13" fillId="8" borderId="12" applyNumberFormat="0" applyAlignment="0" applyProtection="0"/>
    <xf numFmtId="4" fontId="4" fillId="2" borderId="13">
      <alignment horizontal="right" vertical="center"/>
    </xf>
    <xf numFmtId="0" fontId="14" fillId="9" borderId="0" applyNumberFormat="0" applyBorder="0" applyAlignment="0" applyProtection="0"/>
    <xf numFmtId="0" fontId="15" fillId="2" borderId="0" applyBorder="0">
      <alignment horizontal="left" vertical="top"/>
    </xf>
    <xf numFmtId="0" fontId="1" fillId="10" borderId="16" applyNumberFormat="0" applyAlignment="0" applyProtection="0"/>
    <xf numFmtId="0" fontId="16" fillId="0" borderId="0" applyNumberFormat="0" applyFill="0" applyBorder="0" applyAlignment="0"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>
      <alignment horizontal="left" vertical="center"/>
    </xf>
    <xf numFmtId="0" fontId="25" fillId="11" borderId="20" applyNumberFormat="0" applyAlignment="0" applyProtection="0"/>
  </cellStyleXfs>
  <cellXfs count="38">
    <xf numFmtId="0" fontId="0" fillId="0" borderId="0" xfId="0"/>
    <xf numFmtId="0" fontId="2" fillId="12" borderId="0" xfId="0" applyFont="1" applyFill="1" applyBorder="1" applyAlignment="1">
      <alignment vertical="center" wrapText="1"/>
    </xf>
    <xf numFmtId="0" fontId="0" fillId="13" borderId="0" xfId="0" applyFill="1"/>
    <xf numFmtId="0" fontId="0" fillId="12" borderId="0" xfId="0" applyFill="1"/>
    <xf numFmtId="0" fontId="4" fillId="12" borderId="5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4" fontId="0" fillId="12" borderId="11" xfId="0" applyNumberFormat="1" applyFill="1" applyBorder="1" applyAlignment="1">
      <alignment horizontal="right" vertical="center"/>
    </xf>
    <xf numFmtId="4" fontId="0" fillId="12" borderId="5" xfId="0" applyNumberFormat="1" applyFill="1" applyBorder="1" applyAlignment="1">
      <alignment horizontal="right" vertical="center"/>
    </xf>
    <xf numFmtId="4" fontId="0" fillId="12" borderId="4" xfId="0" applyNumberFormat="1" applyFill="1" applyBorder="1" applyAlignment="1">
      <alignment horizontal="right" vertical="center"/>
    </xf>
    <xf numFmtId="4" fontId="0" fillId="13" borderId="0" xfId="0" applyNumberFormat="1" applyFill="1"/>
    <xf numFmtId="0" fontId="0" fillId="12" borderId="3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4" fontId="0" fillId="12" borderId="7" xfId="0" applyNumberFormat="1" applyFill="1" applyBorder="1" applyAlignment="1">
      <alignment horizontal="right" vertical="center"/>
    </xf>
    <xf numFmtId="4" fontId="0" fillId="12" borderId="8" xfId="0" applyNumberFormat="1" applyFill="1" applyBorder="1" applyAlignment="1">
      <alignment horizontal="right" vertical="center"/>
    </xf>
    <xf numFmtId="4" fontId="0" fillId="12" borderId="2" xfId="0" applyNumberFormat="1" applyFill="1" applyBorder="1" applyAlignment="1">
      <alignment horizontal="right" vertical="center"/>
    </xf>
    <xf numFmtId="0" fontId="27" fillId="15" borderId="9" xfId="0" applyFont="1" applyFill="1" applyBorder="1" applyAlignment="1">
      <alignment horizontal="center" vertical="center" wrapText="1"/>
    </xf>
    <xf numFmtId="0" fontId="27" fillId="15" borderId="10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27" fillId="15" borderId="27" xfId="0" applyFont="1" applyFill="1" applyBorder="1" applyAlignment="1">
      <alignment horizontal="center" vertical="center" wrapText="1"/>
    </xf>
    <xf numFmtId="0" fontId="26" fillId="15" borderId="29" xfId="0" applyFont="1" applyFill="1" applyBorder="1" applyAlignment="1">
      <alignment horizontal="left" vertical="center"/>
    </xf>
    <xf numFmtId="1" fontId="4" fillId="14" borderId="30" xfId="0" applyNumberFormat="1" applyFont="1" applyFill="1" applyBorder="1" applyProtection="1">
      <protection locked="0"/>
    </xf>
    <xf numFmtId="165" fontId="4" fillId="17" borderId="31" xfId="0" applyNumberFormat="1" applyFont="1" applyFill="1" applyBorder="1" applyProtection="1">
      <protection locked="0"/>
    </xf>
    <xf numFmtId="1" fontId="4" fillId="17" borderId="31" xfId="0" applyNumberFormat="1" applyFont="1" applyFill="1" applyBorder="1" applyProtection="1">
      <protection locked="0"/>
    </xf>
    <xf numFmtId="10" fontId="4" fillId="17" borderId="31" xfId="0" applyNumberFormat="1" applyFont="1" applyFill="1" applyBorder="1" applyProtection="1">
      <protection locked="0"/>
    </xf>
    <xf numFmtId="0" fontId="4" fillId="13" borderId="24" xfId="0" applyFont="1" applyFill="1" applyBorder="1" applyAlignment="1">
      <alignment horizontal="center" vertical="center"/>
    </xf>
    <xf numFmtId="0" fontId="4" fillId="13" borderId="25" xfId="0" applyFont="1" applyFill="1" applyBorder="1" applyAlignment="1">
      <alignment horizontal="center" vertical="center"/>
    </xf>
    <xf numFmtId="0" fontId="4" fillId="13" borderId="26" xfId="0" applyFont="1" applyFill="1" applyBorder="1" applyAlignment="1">
      <alignment horizontal="center" vertical="center"/>
    </xf>
    <xf numFmtId="0" fontId="3" fillId="13" borderId="0" xfId="0" applyFont="1" applyFill="1" applyBorder="1" applyAlignment="1">
      <alignment horizontal="center" vertical="center" wrapText="1"/>
    </xf>
    <xf numFmtId="0" fontId="27" fillId="16" borderId="34" xfId="0" applyFont="1" applyFill="1" applyBorder="1" applyAlignment="1">
      <alignment horizontal="center"/>
    </xf>
    <xf numFmtId="0" fontId="27" fillId="16" borderId="0" xfId="0" applyFont="1" applyFill="1" applyBorder="1" applyAlignment="1">
      <alignment horizontal="center"/>
    </xf>
    <xf numFmtId="0" fontId="26" fillId="16" borderId="33" xfId="0" applyFont="1" applyFill="1" applyBorder="1" applyAlignment="1">
      <alignment horizontal="left"/>
    </xf>
    <xf numFmtId="0" fontId="26" fillId="16" borderId="35" xfId="0" applyFont="1" applyFill="1" applyBorder="1" applyAlignment="1">
      <alignment horizontal="left"/>
    </xf>
    <xf numFmtId="165" fontId="4" fillId="14" borderId="31" xfId="0" applyNumberFormat="1" applyFont="1" applyFill="1" applyBorder="1" applyProtection="1">
      <protection locked="0"/>
    </xf>
    <xf numFmtId="0" fontId="26" fillId="15" borderId="28" xfId="0" applyFont="1" applyFill="1" applyBorder="1" applyAlignment="1">
      <alignment horizontal="left" vertical="center"/>
    </xf>
    <xf numFmtId="0" fontId="26" fillId="15" borderId="32" xfId="0" applyFont="1" applyFill="1" applyBorder="1" applyAlignment="1">
      <alignment horizontal="left" vertical="center"/>
    </xf>
  </cellXfs>
  <cellStyles count="28">
    <cellStyle name="Bun" xfId="1"/>
    <cellStyle name="Calcul" xfId="2"/>
    <cellStyle name="cap tabel" xfId="3"/>
    <cellStyle name="caseta" xfId="4"/>
    <cellStyle name="Category" xfId="5"/>
    <cellStyle name="Celulă legată" xfId="6"/>
    <cellStyle name="Date" xfId="7"/>
    <cellStyle name="Domiu" xfId="8"/>
    <cellStyle name="Eronat" xfId="9"/>
    <cellStyle name="Ieșire" xfId="10"/>
    <cellStyle name="insert mic" xfId="11"/>
    <cellStyle name="Intrare" xfId="12"/>
    <cellStyle name="needitabil" xfId="13"/>
    <cellStyle name="Neutru" xfId="14"/>
    <cellStyle name="Normal" xfId="0" builtinId="0"/>
    <cellStyle name="Normal3.1" xfId="15"/>
    <cellStyle name="Notă" xfId="16"/>
    <cellStyle name="Saisie" xfId="17"/>
    <cellStyle name="Text avertisment" xfId="18"/>
    <cellStyle name="Text explicativ" xfId="19"/>
    <cellStyle name="Titlu" xfId="20"/>
    <cellStyle name="Titlu 1" xfId="21"/>
    <cellStyle name="Titlu 2" xfId="22"/>
    <cellStyle name="Titlu 3" xfId="23"/>
    <cellStyle name="Titlu 4" xfId="24"/>
    <cellStyle name="Titlu_Model Analiza Economica" xfId="25"/>
    <cellStyle name="Ttilu" xfId="26"/>
    <cellStyle name="Verificare celulă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hai\DOCUMENTE%20E%20MIHAI\Documente\CRAMELE%20PRAHOVA\Studiu%20fezabilitate%20varianta%20finala\venituri-cheltuieli%20plan%20afaceri%20alce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credite"/>
      <sheetName val="3datint"/>
      <sheetName val="venituri"/>
      <sheetName val="cost-mat-prima"/>
      <sheetName val="cost-transport"/>
      <sheetName val="energie"/>
      <sheetName val="COST-SALARII"/>
      <sheetName val="CHELTUIELI-INDIRECTE"/>
      <sheetName val="amortizare"/>
      <sheetName val="venituri -cheltuieli"/>
      <sheetName val="utilaje -siloz"/>
      <sheetName val="deviz-gen"/>
      <sheetName val="DF"/>
      <sheetName val="buget indicativ"/>
      <sheetName val="Rambursare credit"/>
      <sheetName val="grefic-esalonare"/>
      <sheetName val="cash-flow"/>
      <sheetName val="flux numerar"/>
      <sheetName val="RRF"/>
      <sheetName val="RIR&lt;VN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abSelected="1" topLeftCell="C1" zoomScale="145" zoomScaleNormal="85" workbookViewId="0">
      <selection activeCell="G4" sqref="G4"/>
    </sheetView>
  </sheetViews>
  <sheetFormatPr defaultColWidth="0" defaultRowHeight="0" customHeight="1" zeroHeight="1"/>
  <cols>
    <col min="1" max="1" width="4.140625" style="3" hidden="1" customWidth="1"/>
    <col min="2" max="2" width="19" style="3" hidden="1" customWidth="1"/>
    <col min="3" max="3" width="12.85546875" style="3" customWidth="1"/>
    <col min="4" max="4" width="8.140625" style="3" customWidth="1"/>
    <col min="5" max="5" width="8.7109375" style="3" customWidth="1"/>
    <col min="6" max="6" width="10.28515625" style="3" customWidth="1"/>
    <col min="7" max="7" width="16.42578125" style="3" bestFit="1" customWidth="1"/>
    <col min="8" max="8" width="21.85546875" style="3" bestFit="1" customWidth="1"/>
    <col min="9" max="9" width="15.28515625" style="3" bestFit="1" customWidth="1"/>
    <col min="10" max="10" width="16" style="3" customWidth="1"/>
    <col min="11" max="11" width="10.85546875" style="3" hidden="1" customWidth="1"/>
    <col min="12" max="12" width="12.85546875" style="3" hidden="1" customWidth="1"/>
    <col min="13" max="13" width="9.42578125" style="3" customWidth="1"/>
    <col min="14" max="16" width="14.7109375" style="3" hidden="1" customWidth="1"/>
    <col min="17" max="18" width="1.140625" style="3" hidden="1" customWidth="1"/>
    <col min="19" max="16384" width="9.140625" style="3" hidden="1"/>
  </cols>
  <sheetData>
    <row r="1" spans="1:18" ht="12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>
      <c r="A2" s="2"/>
      <c r="B2" s="1"/>
      <c r="C2" s="1"/>
      <c r="D2" s="31" t="s">
        <v>42</v>
      </c>
      <c r="E2" s="32"/>
      <c r="F2" s="32"/>
      <c r="G2" s="32"/>
      <c r="H2" s="32"/>
      <c r="I2" s="32"/>
      <c r="J2" s="1"/>
      <c r="K2" s="1"/>
      <c r="L2" s="1"/>
      <c r="M2" s="1"/>
      <c r="N2" s="2"/>
      <c r="O2" s="2"/>
      <c r="P2" s="2"/>
      <c r="Q2" s="2"/>
      <c r="R2" s="2"/>
    </row>
    <row r="3" spans="1:18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2.75" customHeight="1">
      <c r="A4" s="2"/>
      <c r="B4" s="2"/>
      <c r="C4" s="30"/>
      <c r="D4" s="36" t="s">
        <v>41</v>
      </c>
      <c r="E4" s="36"/>
      <c r="F4" s="37"/>
      <c r="G4" s="24">
        <v>100000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3.5" customHeight="1">
      <c r="A5" s="2"/>
      <c r="B5" s="2"/>
      <c r="C5" s="30"/>
      <c r="D5" s="33" t="s">
        <v>39</v>
      </c>
      <c r="E5" s="33"/>
      <c r="F5" s="34"/>
      <c r="G5" s="24">
        <v>15000</v>
      </c>
      <c r="J5" s="2"/>
      <c r="K5" s="2"/>
      <c r="L5" s="2"/>
      <c r="M5" s="2"/>
      <c r="N5" s="2"/>
      <c r="O5" s="2"/>
      <c r="P5" s="2"/>
      <c r="Q5" s="2"/>
      <c r="R5" s="2"/>
    </row>
    <row r="6" spans="1:18" ht="12.75">
      <c r="A6" s="2"/>
      <c r="B6" s="2"/>
      <c r="C6" s="2"/>
      <c r="D6" s="33" t="s">
        <v>40</v>
      </c>
      <c r="E6" s="33"/>
      <c r="F6" s="34"/>
      <c r="G6" s="24">
        <v>10000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>
      <c r="A7" s="2"/>
      <c r="B7" s="2"/>
      <c r="C7" s="2"/>
      <c r="D7" s="36" t="s">
        <v>41</v>
      </c>
      <c r="E7" s="36"/>
      <c r="F7" s="37"/>
      <c r="G7" s="35">
        <f>G4-G5-G6</f>
        <v>75000</v>
      </c>
      <c r="J7" s="2"/>
      <c r="K7" s="2"/>
      <c r="L7" s="2"/>
      <c r="M7" s="2"/>
      <c r="N7" s="2"/>
      <c r="O7" s="2"/>
      <c r="P7" s="2"/>
      <c r="Q7" s="2"/>
      <c r="R7" s="2"/>
    </row>
    <row r="8" spans="1:18" ht="12.75">
      <c r="A8" s="2"/>
      <c r="B8" s="2"/>
      <c r="C8" s="2"/>
      <c r="D8" s="36" t="s">
        <v>12</v>
      </c>
      <c r="E8" s="36"/>
      <c r="F8" s="37"/>
      <c r="G8" s="25">
        <v>5</v>
      </c>
      <c r="J8" s="2"/>
      <c r="K8" s="2"/>
      <c r="L8" s="2"/>
      <c r="M8" s="2"/>
      <c r="N8" s="2"/>
      <c r="O8" s="2"/>
      <c r="P8" s="2"/>
      <c r="Q8" s="2"/>
      <c r="R8" s="2"/>
    </row>
    <row r="9" spans="1:18" ht="12.75">
      <c r="A9" s="2"/>
      <c r="B9" s="2"/>
      <c r="C9" s="2"/>
      <c r="D9" s="36" t="s">
        <v>0</v>
      </c>
      <c r="E9" s="36"/>
      <c r="F9" s="37"/>
      <c r="G9" s="25">
        <v>4</v>
      </c>
      <c r="J9" s="2"/>
      <c r="K9" s="2"/>
      <c r="L9" s="2"/>
      <c r="M9" s="2"/>
      <c r="N9" s="2"/>
      <c r="O9" s="2"/>
      <c r="P9" s="2"/>
      <c r="Q9" s="2"/>
      <c r="R9" s="2"/>
    </row>
    <row r="10" spans="1:18" ht="13.5" thickBot="1">
      <c r="A10" s="2"/>
      <c r="B10" s="2"/>
      <c r="C10" s="2"/>
      <c r="D10" s="36" t="s">
        <v>1</v>
      </c>
      <c r="E10" s="36"/>
      <c r="F10" s="37"/>
      <c r="G10" s="26">
        <v>0.05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3.5" hidden="1" customHeight="1" thickBot="1">
      <c r="A11" s="2"/>
      <c r="B11" s="2"/>
      <c r="C11" s="2"/>
      <c r="D11" s="2"/>
      <c r="E11" s="22"/>
      <c r="F11" s="2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26.25" thickBot="1">
      <c r="A12" s="2"/>
      <c r="B12" s="2"/>
      <c r="C12" s="2"/>
      <c r="D12" s="21" t="s">
        <v>38</v>
      </c>
      <c r="E12" s="21" t="s">
        <v>2</v>
      </c>
      <c r="F12" s="15" t="s">
        <v>3</v>
      </c>
      <c r="G12" s="15" t="s">
        <v>4</v>
      </c>
      <c r="H12" s="15" t="s">
        <v>5</v>
      </c>
      <c r="I12" s="16" t="s">
        <v>43</v>
      </c>
      <c r="J12" s="2"/>
      <c r="K12" s="4" t="s">
        <v>6</v>
      </c>
      <c r="L12" s="4"/>
      <c r="P12" s="2"/>
      <c r="Q12" s="2"/>
      <c r="R12" s="2"/>
    </row>
    <row r="13" spans="1:18" ht="12.75" customHeight="1">
      <c r="A13" s="2"/>
      <c r="B13" s="2"/>
      <c r="C13" s="2"/>
      <c r="D13" s="27" t="s">
        <v>7</v>
      </c>
      <c r="E13" s="18">
        <v>1</v>
      </c>
      <c r="F13" s="6">
        <f>G13+H13</f>
        <v>312.5</v>
      </c>
      <c r="G13" s="6">
        <f>IF(I13=0,0,G7*$G$10/12)</f>
        <v>312.5</v>
      </c>
      <c r="H13" s="7">
        <f>IF(I13=0,0,IF(OR(ROW(H13)-13&lt;=$G$9,L13&gt;$G$7),0,$G$7/($G$8*12-$G$9)))</f>
        <v>0</v>
      </c>
      <c r="I13" s="8">
        <f>IF(E13&lt;$F$11,0,IF(ROW(H13)-13-$F$11&gt;=$G$8*12,0,$G$7-L13))</f>
        <v>75000</v>
      </c>
      <c r="J13" s="9"/>
      <c r="K13" s="7">
        <f>IF(E13&lt;$F$11,0,IF(ROW(K13)-13-$F$11&lt;$G$9,0,$G$7/($G$8*12-$G$9)))</f>
        <v>0</v>
      </c>
      <c r="L13" s="7">
        <f>SUM($K$13:K13)</f>
        <v>0</v>
      </c>
      <c r="P13" s="2"/>
      <c r="Q13" s="2"/>
      <c r="R13" s="2"/>
    </row>
    <row r="14" spans="1:18" ht="13.5" customHeight="1">
      <c r="A14" s="2"/>
      <c r="B14" s="2"/>
      <c r="C14" s="2"/>
      <c r="D14" s="28"/>
      <c r="E14" s="19">
        <v>2</v>
      </c>
      <c r="F14" s="7">
        <f t="shared" ref="F14:F76" si="0">G14+H14</f>
        <v>312.5</v>
      </c>
      <c r="G14" s="7">
        <f>IF(I14=0,0,(H14+I14)*$G$10/12)</f>
        <v>312.5</v>
      </c>
      <c r="H14" s="7">
        <f>IF(K14=0,0,IF(OR(ROW(H14)-13&lt;=$G$9,L14&gt;$G$7),0,$G$7/($G$8*12-$G$9)))</f>
        <v>0</v>
      </c>
      <c r="I14" s="8">
        <f>IF(E14&lt;$F$11,0,IF(ROW(H14)-13-$F$11&gt;=$G$8*12,0,$G$7-L14))</f>
        <v>75000</v>
      </c>
      <c r="J14" s="9"/>
      <c r="K14" s="7">
        <f>IF(E14&lt;$F$11,0,IF(ROW(K14)-13-$F$11&lt;$G$9,0,$G$7/($G$8*12-$G$9)))</f>
        <v>0</v>
      </c>
      <c r="L14" s="7">
        <f>SUM($K$13:K14)</f>
        <v>0</v>
      </c>
      <c r="P14" s="2"/>
      <c r="Q14" s="2"/>
      <c r="R14" s="2"/>
    </row>
    <row r="15" spans="1:18" ht="13.5" customHeight="1">
      <c r="A15" s="2"/>
      <c r="B15" s="2"/>
      <c r="C15" s="2"/>
      <c r="D15" s="28"/>
      <c r="E15" s="19">
        <v>3</v>
      </c>
      <c r="F15" s="7">
        <f t="shared" si="0"/>
        <v>312.5</v>
      </c>
      <c r="G15" s="7">
        <f>IF(I15=0,0,(H15+I15)*$G$10/12)</f>
        <v>312.5</v>
      </c>
      <c r="H15" s="7">
        <f>IF(K15=0,0,IF(OR(ROW(H15)-13&lt;=$G$9,L15&gt;$G$7),0,$G$7/($G$8*12-$G$9)))</f>
        <v>0</v>
      </c>
      <c r="I15" s="8">
        <f>IF(E15&lt;$F$11,0,IF(ROW(H15)-13-$F$11&gt;=$G$8*12,0,$G$7-L15))</f>
        <v>75000</v>
      </c>
      <c r="J15" s="9"/>
      <c r="K15" s="7">
        <f>IF(E15&lt;$F$11,0,IF(ROW(K15)-13-$F$11&lt;$G$9,0,$G$7/($G$8*12-$G$9)))</f>
        <v>0</v>
      </c>
      <c r="L15" s="7">
        <f>SUM($K$13:K15)</f>
        <v>0</v>
      </c>
      <c r="P15" s="2"/>
      <c r="Q15" s="2"/>
      <c r="R15" s="2"/>
    </row>
    <row r="16" spans="1:18" ht="13.5" customHeight="1">
      <c r="A16" s="2"/>
      <c r="B16" s="2"/>
      <c r="C16" s="2"/>
      <c r="D16" s="28"/>
      <c r="E16" s="19">
        <v>4</v>
      </c>
      <c r="F16" s="7">
        <f t="shared" si="0"/>
        <v>312.5</v>
      </c>
      <c r="G16" s="7">
        <f>IF(I16=0,0,(H16+I16)*$G$10/12)</f>
        <v>312.5</v>
      </c>
      <c r="H16" s="7">
        <f>IF(K16=0,0,IF(OR(ROW(H16)-13&lt;=$G$9,L16&gt;$G$7),0,$G$7/($G$8*12-$G$9)))</f>
        <v>0</v>
      </c>
      <c r="I16" s="8">
        <f>IF(E16&lt;$F$11,0,IF(ROW(H16)-13-$F$11&gt;=$G$8*12,0,$G$7-L16))</f>
        <v>75000</v>
      </c>
      <c r="J16" s="9"/>
      <c r="K16" s="7">
        <f>IF(E16&lt;$F$11,0,IF(ROW(K16)-13-$F$11&lt;$G$9,0,$G$7/($G$8*12-$G$9)))</f>
        <v>0</v>
      </c>
      <c r="L16" s="7">
        <f>SUM($K$13:K16)</f>
        <v>0</v>
      </c>
      <c r="P16" s="2"/>
      <c r="Q16" s="2"/>
      <c r="R16" s="2"/>
    </row>
    <row r="17" spans="1:18" ht="13.5" customHeight="1">
      <c r="A17" s="2"/>
      <c r="B17" s="2"/>
      <c r="C17" s="2"/>
      <c r="D17" s="28"/>
      <c r="E17" s="19">
        <v>5</v>
      </c>
      <c r="F17" s="7">
        <f t="shared" si="0"/>
        <v>306.91964285714289</v>
      </c>
      <c r="G17" s="7">
        <f>IF(I17=0,0,(H17+I17)*$G$10/12)</f>
        <v>306.91964285714289</v>
      </c>
      <c r="H17" s="7">
        <f>IF(K17=0,0,IF(OR(ROW(H17)-13&lt;=$G$9,L17&gt;$G$7),0,$G$7/($G$8*12-$G$9)))</f>
        <v>0</v>
      </c>
      <c r="I17" s="8">
        <f>IF(E17&lt;$F$11,0,IF(ROW(H17)-13-$F$11&gt;=$G$8*12,0,$G$7-L17))</f>
        <v>73660.71428571429</v>
      </c>
      <c r="J17" s="9"/>
      <c r="K17" s="7">
        <f>IF(E17&lt;$F$11,0,IF(ROW(K17)-13-$F$11&lt;$G$9,0,$G$7/($G$8*12-$G$9)))</f>
        <v>1339.2857142857142</v>
      </c>
      <c r="L17" s="7">
        <f>SUM($K$13:K17)</f>
        <v>1339.2857142857142</v>
      </c>
      <c r="M17" s="9"/>
      <c r="N17" s="2"/>
      <c r="O17" s="2"/>
      <c r="P17" s="2"/>
      <c r="Q17" s="2"/>
      <c r="R17" s="2"/>
    </row>
    <row r="18" spans="1:18" ht="13.5" customHeight="1">
      <c r="A18" s="2"/>
      <c r="B18" s="2"/>
      <c r="C18" s="2"/>
      <c r="D18" s="28"/>
      <c r="E18" s="19">
        <v>6</v>
      </c>
      <c r="F18" s="7">
        <f t="shared" si="0"/>
        <v>1646.2053571428571</v>
      </c>
      <c r="G18" s="7">
        <f>IF(I18=0,0,(H18+I18)*$G$10/12)</f>
        <v>306.91964285714283</v>
      </c>
      <c r="H18" s="7">
        <f>IF(K18=0,0,IF(OR(ROW(H18)-13&lt;=$G$9,L18&gt;$G$7),0,$G$7/($G$8*12-$G$9)))</f>
        <v>1339.2857142857142</v>
      </c>
      <c r="I18" s="8">
        <f>IF(E18&lt;$F$11,0,IF(ROW(H18)-13-$F$11&gt;=$G$8*12,0,$G$7-L18))</f>
        <v>72321.428571428565</v>
      </c>
      <c r="J18" s="9"/>
      <c r="K18" s="7">
        <f>IF(E18&lt;$F$11,0,IF(ROW(K18)-13-$F$11&lt;$G$9,0,$G$7/($G$8*12-$G$9)))</f>
        <v>1339.2857142857142</v>
      </c>
      <c r="L18" s="7">
        <f>SUM($K$13:K18)</f>
        <v>2678.5714285714284</v>
      </c>
      <c r="M18" s="9"/>
      <c r="N18" s="2"/>
      <c r="O18" s="2"/>
      <c r="P18" s="2"/>
      <c r="Q18" s="2"/>
      <c r="R18" s="2"/>
    </row>
    <row r="19" spans="1:18" ht="13.5" customHeight="1">
      <c r="A19" s="2"/>
      <c r="B19" s="2"/>
      <c r="C19" s="2"/>
      <c r="D19" s="28"/>
      <c r="E19" s="19">
        <v>7</v>
      </c>
      <c r="F19" s="7">
        <f t="shared" si="0"/>
        <v>1640.625</v>
      </c>
      <c r="G19" s="7">
        <f>IF(I19=0,0,(H19+I19)*$G$10/12)</f>
        <v>301.33928571428572</v>
      </c>
      <c r="H19" s="7">
        <f>IF(K19=0,0,IF(OR(ROW(H19)-13&lt;=$G$9,L19&gt;$G$7),0,$G$7/($G$8*12-$G$9)))</f>
        <v>1339.2857142857142</v>
      </c>
      <c r="I19" s="8">
        <f>IF(E19&lt;$F$11,0,IF(ROW(H19)-13-$F$11&gt;=$G$8*12,0,$G$7-L19))</f>
        <v>70982.142857142855</v>
      </c>
      <c r="J19" s="9"/>
      <c r="K19" s="7">
        <f>IF(E19&lt;$F$11,0,IF(ROW(K19)-13-$F$11&lt;$G$9,0,$G$7/($G$8*12-$G$9)))</f>
        <v>1339.2857142857142</v>
      </c>
      <c r="L19" s="7">
        <f>SUM($K$13:K19)</f>
        <v>4017.8571428571427</v>
      </c>
      <c r="M19" s="9"/>
      <c r="N19" s="2"/>
      <c r="O19" s="2"/>
      <c r="P19" s="2"/>
      <c r="Q19" s="2"/>
      <c r="R19" s="2"/>
    </row>
    <row r="20" spans="1:18" ht="13.5" customHeight="1">
      <c r="A20" s="2"/>
      <c r="B20" s="2"/>
      <c r="C20" s="2"/>
      <c r="D20" s="28"/>
      <c r="E20" s="19">
        <v>8</v>
      </c>
      <c r="F20" s="7">
        <f t="shared" si="0"/>
        <v>1635.0446428571429</v>
      </c>
      <c r="G20" s="7">
        <f>IF(I20=0,0,(H20+I20)*$G$10/12)</f>
        <v>295.75892857142861</v>
      </c>
      <c r="H20" s="7">
        <f>IF(K20=0,0,IF(OR(ROW(H20)-13&lt;=$G$9,L20&gt;$G$7),0,$G$7/($G$8*12-$G$9)))</f>
        <v>1339.2857142857142</v>
      </c>
      <c r="I20" s="8">
        <f>IF(E20&lt;$F$11,0,IF(ROW(H20)-13-$F$11&gt;=$G$8*12,0,$G$7-L20))</f>
        <v>69642.857142857145</v>
      </c>
      <c r="J20" s="9"/>
      <c r="K20" s="7">
        <f>IF(E20&lt;$F$11,0,IF(ROW(K20)-13-$F$11&lt;$G$9,0,$G$7/($G$8*12-$G$9)))</f>
        <v>1339.2857142857142</v>
      </c>
      <c r="L20" s="7">
        <f>SUM($K$13:K20)</f>
        <v>5357.1428571428569</v>
      </c>
      <c r="M20" s="9"/>
      <c r="N20" s="2"/>
      <c r="O20" s="2"/>
      <c r="P20" s="2"/>
      <c r="Q20" s="2"/>
      <c r="R20" s="2"/>
    </row>
    <row r="21" spans="1:18" ht="13.5" customHeight="1">
      <c r="A21" s="2"/>
      <c r="B21" s="2"/>
      <c r="C21" s="2"/>
      <c r="D21" s="28"/>
      <c r="E21" s="19">
        <v>9</v>
      </c>
      <c r="F21" s="7">
        <f t="shared" si="0"/>
        <v>1629.4642857142858</v>
      </c>
      <c r="G21" s="7">
        <f>IF(I21=0,0,(H21+I21)*$G$10/12)</f>
        <v>290.17857142857144</v>
      </c>
      <c r="H21" s="7">
        <f>IF(K21=0,0,IF(OR(ROW(H21)-13&lt;=$G$9,L21&gt;$G$7),0,$G$7/($G$8*12-$G$9)))</f>
        <v>1339.2857142857142</v>
      </c>
      <c r="I21" s="8">
        <f>IF(E21&lt;$F$11,0,IF(ROW(H21)-13-$F$11&gt;=$G$8*12,0,$G$7-L21))</f>
        <v>68303.571428571435</v>
      </c>
      <c r="J21" s="9"/>
      <c r="K21" s="7">
        <f>IF(E21&lt;$F$11,0,IF(ROW(K21)-13-$F$11&lt;$G$9,0,$G$7/($G$8*12-$G$9)))</f>
        <v>1339.2857142857142</v>
      </c>
      <c r="L21" s="7">
        <f>SUM($K$13:K21)</f>
        <v>6696.4285714285706</v>
      </c>
      <c r="M21" s="9"/>
      <c r="N21" s="2"/>
      <c r="O21" s="2"/>
      <c r="P21" s="2"/>
      <c r="Q21" s="2"/>
      <c r="R21" s="2"/>
    </row>
    <row r="22" spans="1:18" ht="13.5" customHeight="1">
      <c r="A22" s="2"/>
      <c r="B22" s="2"/>
      <c r="C22" s="2"/>
      <c r="D22" s="28"/>
      <c r="E22" s="19">
        <v>10</v>
      </c>
      <c r="F22" s="7">
        <f t="shared" si="0"/>
        <v>1623.8839285714284</v>
      </c>
      <c r="G22" s="7">
        <f>IF(I22=0,0,(H22+I22)*$G$10/12)</f>
        <v>284.59821428571428</v>
      </c>
      <c r="H22" s="7">
        <f>IF(K22=0,0,IF(OR(ROW(H22)-13&lt;=$G$9,L22&gt;$G$7),0,$G$7/($G$8*12-$G$9)))</f>
        <v>1339.2857142857142</v>
      </c>
      <c r="I22" s="8">
        <f>IF(E22&lt;$F$11,0,IF(ROW(H22)-13-$F$11&gt;=$G$8*12,0,$G$7-L22))</f>
        <v>66964.28571428571</v>
      </c>
      <c r="J22" s="9"/>
      <c r="K22" s="7">
        <f>IF(E22&lt;$F$11,0,IF(ROW(K22)-13-$F$11&lt;$G$9,0,$G$7/($G$8*12-$G$9)))</f>
        <v>1339.2857142857142</v>
      </c>
      <c r="L22" s="7">
        <f>SUM($K$13:K22)</f>
        <v>8035.7142857142844</v>
      </c>
      <c r="M22" s="9"/>
      <c r="N22" s="2"/>
      <c r="O22" s="2"/>
      <c r="P22" s="2"/>
      <c r="Q22" s="2"/>
      <c r="R22" s="2"/>
    </row>
    <row r="23" spans="1:18" ht="13.5" customHeight="1">
      <c r="A23" s="2"/>
      <c r="B23" s="2"/>
      <c r="C23" s="2"/>
      <c r="D23" s="28"/>
      <c r="E23" s="19">
        <v>11</v>
      </c>
      <c r="F23" s="7">
        <f t="shared" si="0"/>
        <v>1618.3035714285713</v>
      </c>
      <c r="G23" s="7">
        <f>IF(I23=0,0,(H23+I23)*$G$10/12)</f>
        <v>279.01785714285717</v>
      </c>
      <c r="H23" s="7">
        <f>IF(K23=0,0,IF(OR(ROW(H23)-13&lt;=$G$9,L23&gt;$G$7),0,$G$7/($G$8*12-$G$9)))</f>
        <v>1339.2857142857142</v>
      </c>
      <c r="I23" s="8">
        <f>IF(E23&lt;$F$11,0,IF(ROW(H23)-13-$F$11&gt;=$G$8*12,0,$G$7-L23))</f>
        <v>65625</v>
      </c>
      <c r="J23" s="9"/>
      <c r="K23" s="7">
        <f>IF(E23&lt;$F$11,0,IF(ROW(K23)-13-$F$11&lt;$G$9,0,$G$7/($G$8*12-$G$9)))</f>
        <v>1339.2857142857142</v>
      </c>
      <c r="L23" s="7">
        <f>SUM($K$13:K23)</f>
        <v>9374.9999999999982</v>
      </c>
      <c r="M23" s="9"/>
      <c r="N23" s="2"/>
      <c r="O23" s="2"/>
      <c r="P23" s="2"/>
      <c r="Q23" s="2"/>
      <c r="R23" s="2"/>
    </row>
    <row r="24" spans="1:18" ht="13.5" customHeight="1" thickBot="1">
      <c r="A24" s="2"/>
      <c r="B24" s="2"/>
      <c r="C24" s="2"/>
      <c r="D24" s="29"/>
      <c r="E24" s="20">
        <v>12</v>
      </c>
      <c r="F24" s="12">
        <f t="shared" si="0"/>
        <v>1612.7232142857142</v>
      </c>
      <c r="G24" s="12">
        <f>IF(I24=0,0,(H24+I24)*$G$10/12)</f>
        <v>273.4375</v>
      </c>
      <c r="H24" s="12">
        <f>IF(K24=0,0,IF(OR(ROW(H24)-13&lt;=$G$9,L24&gt;$G$7),0,$G$7/($G$8*12-$G$9)))</f>
        <v>1339.2857142857142</v>
      </c>
      <c r="I24" s="13">
        <f>IF(E24&lt;$F$11,0,IF(ROW(H24)-13-$F$11&gt;=$G$8*12,0,$G$7-L24))</f>
        <v>64285.71428571429</v>
      </c>
      <c r="J24" s="9"/>
      <c r="K24" s="7">
        <f>IF(E24&lt;$F$11,0,IF(ROW(K24)-13-$F$11&lt;$G$9,0,$G$7/($G$8*12-$G$9)))</f>
        <v>1339.2857142857142</v>
      </c>
      <c r="L24" s="7">
        <f>SUM($K$13:K24)</f>
        <v>10714.285714285712</v>
      </c>
      <c r="M24" s="9"/>
      <c r="N24" s="2"/>
      <c r="O24" s="2"/>
      <c r="P24" s="2"/>
      <c r="Q24" s="2"/>
      <c r="R24" s="2"/>
    </row>
    <row r="25" spans="1:18" ht="12.75" customHeight="1">
      <c r="A25" s="2"/>
      <c r="B25" s="2"/>
      <c r="C25" s="2"/>
      <c r="D25" s="27" t="s">
        <v>8</v>
      </c>
      <c r="E25" s="5">
        <v>1</v>
      </c>
      <c r="F25" s="6">
        <f t="shared" si="0"/>
        <v>1607.1428571428571</v>
      </c>
      <c r="G25" s="6">
        <f>IF(I25=0,0,(H25+I25)*$G$10/12)</f>
        <v>267.85714285714289</v>
      </c>
      <c r="H25" s="7">
        <f>IF(K25=0,0,IF(OR(ROW(H25)-13&lt;=$G$9,L25&gt;$G$7),0,$G$7/($G$8*12-$G$9)))</f>
        <v>1339.2857142857142</v>
      </c>
      <c r="I25" s="14">
        <f>IF(E25+12&lt;$F$11,0,IF(ROW(H25)-13-$F$11&gt;=$G$8*12,0,$G$7-L25))</f>
        <v>62946.428571428572</v>
      </c>
      <c r="J25" s="9"/>
      <c r="K25" s="7">
        <f>IF(E25+12&lt;$F$11,0,IF(ROW(K25)-13-$F$11&lt;$G$9,0,$G$7/($G$8*12-$G$9)))</f>
        <v>1339.2857142857142</v>
      </c>
      <c r="L25" s="7">
        <f>SUM($K$13:K25)</f>
        <v>12053.571428571426</v>
      </c>
      <c r="M25" s="9"/>
      <c r="N25" s="2"/>
      <c r="O25" s="2"/>
      <c r="P25" s="2"/>
      <c r="Q25" s="2"/>
      <c r="R25" s="2"/>
    </row>
    <row r="26" spans="1:18" ht="12.75" customHeight="1">
      <c r="A26" s="2"/>
      <c r="B26" s="2"/>
      <c r="C26" s="2"/>
      <c r="D26" s="28"/>
      <c r="E26" s="10">
        <v>2</v>
      </c>
      <c r="F26" s="7">
        <f t="shared" si="0"/>
        <v>1601.5625</v>
      </c>
      <c r="G26" s="7">
        <f>IF(I26=0,0,(H26+I26)*$G$10/12)</f>
        <v>262.27678571428578</v>
      </c>
      <c r="H26" s="7">
        <f>IF(K26=0,0,IF(OR(ROW(H26)-13&lt;=$G$9,L26&gt;$G$7),0,$G$7/($G$8*12-$G$9)))</f>
        <v>1339.2857142857142</v>
      </c>
      <c r="I26" s="8">
        <f>IF(E26+12&lt;$F$11,0,IF(ROW(H26)-13-$F$11&gt;=$G$8*12,0,$G$7-L26))</f>
        <v>61607.142857142862</v>
      </c>
      <c r="J26" s="9"/>
      <c r="K26" s="7">
        <f>IF(E26+12&lt;$F$11,0,IF(ROW(K26)-13-$F$11&lt;$G$9,0,$G$7/($G$8*12-$G$9)))</f>
        <v>1339.2857142857142</v>
      </c>
      <c r="L26" s="7">
        <f>SUM($K$13:K26)</f>
        <v>13392.857142857139</v>
      </c>
      <c r="M26" s="9"/>
      <c r="N26" s="2"/>
      <c r="O26" s="2"/>
      <c r="P26" s="2"/>
      <c r="Q26" s="2"/>
      <c r="R26" s="2"/>
    </row>
    <row r="27" spans="1:18" ht="12.75" customHeight="1">
      <c r="A27" s="2"/>
      <c r="B27" s="2"/>
      <c r="C27" s="2"/>
      <c r="D27" s="28"/>
      <c r="E27" s="10">
        <v>3</v>
      </c>
      <c r="F27" s="7">
        <f t="shared" si="0"/>
        <v>1595.9821428571429</v>
      </c>
      <c r="G27" s="7">
        <f>IF(I27=0,0,(H27+I27)*$G$10/12)</f>
        <v>256.69642857142861</v>
      </c>
      <c r="H27" s="7">
        <f>IF(K27=0,0,IF(OR(ROW(H27)-13&lt;=$G$9,L27&gt;$G$7),0,$G$7/($G$8*12-$G$9)))</f>
        <v>1339.2857142857142</v>
      </c>
      <c r="I27" s="8">
        <f>IF(E27+12&lt;$F$11,0,IF(ROW(H27)-13-$F$11&gt;=$G$8*12,0,$G$7-L27))</f>
        <v>60267.857142857145</v>
      </c>
      <c r="J27" s="9"/>
      <c r="K27" s="7">
        <f>IF(E27+12&lt;$F$11,0,IF(ROW(K27)-13-$F$11&lt;$G$9,0,$G$7/($G$8*12-$G$9)))</f>
        <v>1339.2857142857142</v>
      </c>
      <c r="L27" s="7">
        <f>SUM($K$13:K27)</f>
        <v>14732.142857142853</v>
      </c>
      <c r="M27" s="9"/>
      <c r="N27" s="2"/>
      <c r="O27" s="2"/>
      <c r="P27" s="2"/>
      <c r="Q27" s="2"/>
      <c r="R27" s="2"/>
    </row>
    <row r="28" spans="1:18" ht="12.75" customHeight="1">
      <c r="A28" s="2"/>
      <c r="B28" s="2"/>
      <c r="C28" s="2"/>
      <c r="D28" s="28"/>
      <c r="E28" s="10">
        <v>4</v>
      </c>
      <c r="F28" s="7">
        <f t="shared" si="0"/>
        <v>1590.4017857142858</v>
      </c>
      <c r="G28" s="7">
        <f>IF(I28=0,0,(H28+I28)*$G$10/12)</f>
        <v>251.11607142857147</v>
      </c>
      <c r="H28" s="7">
        <f>IF(K28=0,0,IF(OR(ROW(H28)-13&lt;=$G$9,L28&gt;$G$7),0,$G$7/($G$8*12-$G$9)))</f>
        <v>1339.2857142857142</v>
      </c>
      <c r="I28" s="8">
        <f>IF(E28+12&lt;$F$11,0,IF(ROW(H28)-13-$F$11&gt;=$G$8*12,0,$G$7-L28))</f>
        <v>58928.571428571435</v>
      </c>
      <c r="J28" s="9"/>
      <c r="K28" s="7">
        <f>IF(E28+12&lt;$F$11,0,IF(ROW(K28)-13-$F$11&lt;$G$9,0,$G$7/($G$8*12-$G$9)))</f>
        <v>1339.2857142857142</v>
      </c>
      <c r="L28" s="7">
        <f>SUM($K$13:K28)</f>
        <v>16071.428571428567</v>
      </c>
      <c r="M28" s="9"/>
      <c r="N28" s="2"/>
      <c r="O28" s="2"/>
      <c r="P28" s="2"/>
      <c r="Q28" s="2"/>
      <c r="R28" s="2"/>
    </row>
    <row r="29" spans="1:18" ht="12.75" customHeight="1">
      <c r="A29" s="2"/>
      <c r="B29" s="2"/>
      <c r="C29" s="2"/>
      <c r="D29" s="28"/>
      <c r="E29" s="10">
        <v>5</v>
      </c>
      <c r="F29" s="7">
        <f t="shared" si="0"/>
        <v>1584.8214285714284</v>
      </c>
      <c r="G29" s="7">
        <f>IF(I29=0,0,(H29+I29)*$G$10/12)</f>
        <v>245.53571428571433</v>
      </c>
      <c r="H29" s="7">
        <f>IF(K29=0,0,IF(OR(ROW(H29)-13&lt;=$G$9,L29&gt;$G$7),0,$G$7/($G$8*12-$G$9)))</f>
        <v>1339.2857142857142</v>
      </c>
      <c r="I29" s="8">
        <f>IF(E29+12&lt;$F$11,0,IF(ROW(H29)-13-$F$11&gt;=$G$8*12,0,$G$7-L29))</f>
        <v>57589.285714285717</v>
      </c>
      <c r="J29" s="9"/>
      <c r="K29" s="7">
        <f>IF(E29+12&lt;$F$11,0,IF(ROW(K29)-13-$F$11&lt;$G$9,0,$G$7/($G$8*12-$G$9)))</f>
        <v>1339.2857142857142</v>
      </c>
      <c r="L29" s="7">
        <f>SUM($K$13:K29)</f>
        <v>17410.714285714283</v>
      </c>
      <c r="M29" s="9"/>
      <c r="N29" s="2"/>
      <c r="O29" s="2"/>
      <c r="P29" s="2"/>
      <c r="Q29" s="2"/>
      <c r="R29" s="2"/>
    </row>
    <row r="30" spans="1:18" ht="12.75" customHeight="1">
      <c r="A30" s="2"/>
      <c r="B30" s="2"/>
      <c r="C30" s="2"/>
      <c r="D30" s="28"/>
      <c r="E30" s="10">
        <v>6</v>
      </c>
      <c r="F30" s="7">
        <f t="shared" si="0"/>
        <v>1579.2410714285713</v>
      </c>
      <c r="G30" s="7">
        <f>IF(I30=0,0,(H30+I30)*$G$10/12)</f>
        <v>239.9553571428572</v>
      </c>
      <c r="H30" s="7">
        <f>IF(K30=0,0,IF(OR(ROW(H30)-13&lt;=$G$9,L30&gt;$G$7),0,$G$7/($G$8*12-$G$9)))</f>
        <v>1339.2857142857142</v>
      </c>
      <c r="I30" s="8">
        <f>IF(E30+12&lt;$F$11,0,IF(ROW(H30)-13-$F$11&gt;=$G$8*12,0,$G$7-L30))</f>
        <v>56250</v>
      </c>
      <c r="J30" s="9"/>
      <c r="K30" s="7">
        <f>IF(E30+12&lt;$F$11,0,IF(ROW(K30)-13-$F$11&lt;$G$9,0,$G$7/($G$8*12-$G$9)))</f>
        <v>1339.2857142857142</v>
      </c>
      <c r="L30" s="7">
        <f>SUM($K$13:K30)</f>
        <v>18749.999999999996</v>
      </c>
      <c r="M30" s="9"/>
      <c r="N30" s="2"/>
      <c r="O30" s="2"/>
      <c r="P30" s="2"/>
      <c r="Q30" s="2"/>
      <c r="R30" s="2"/>
    </row>
    <row r="31" spans="1:18" ht="12.75" customHeight="1">
      <c r="A31" s="2"/>
      <c r="B31" s="2"/>
      <c r="C31" s="2"/>
      <c r="D31" s="28"/>
      <c r="E31" s="10">
        <v>7</v>
      </c>
      <c r="F31" s="7">
        <f t="shared" si="0"/>
        <v>1573.6607142857142</v>
      </c>
      <c r="G31" s="7">
        <f>IF(I31=0,0,(H31+I31)*$G$10/12)</f>
        <v>234.37500000000003</v>
      </c>
      <c r="H31" s="7">
        <f>IF(K31=0,0,IF(OR(ROW(H31)-13&lt;=$G$9,L31&gt;$G$7),0,$G$7/($G$8*12-$G$9)))</f>
        <v>1339.2857142857142</v>
      </c>
      <c r="I31" s="8">
        <f>IF(E31+12&lt;$F$11,0,IF(ROW(H31)-13-$F$11&gt;=$G$8*12,0,$G$7-L31))</f>
        <v>54910.71428571429</v>
      </c>
      <c r="J31" s="9"/>
      <c r="K31" s="7">
        <f>IF(E31+12&lt;$F$11,0,IF(ROW(K31)-13-$F$11&lt;$G$9,0,$G$7/($G$8*12-$G$9)))</f>
        <v>1339.2857142857142</v>
      </c>
      <c r="L31" s="7">
        <f>SUM($K$13:K31)</f>
        <v>20089.28571428571</v>
      </c>
      <c r="M31" s="9"/>
      <c r="N31" s="2"/>
      <c r="O31" s="2"/>
      <c r="P31" s="2"/>
      <c r="Q31" s="2"/>
      <c r="R31" s="2"/>
    </row>
    <row r="32" spans="1:18" ht="12.75" customHeight="1">
      <c r="A32" s="2"/>
      <c r="B32" s="2"/>
      <c r="C32" s="2"/>
      <c r="D32" s="28"/>
      <c r="E32" s="10">
        <v>8</v>
      </c>
      <c r="F32" s="7">
        <f t="shared" si="0"/>
        <v>1568.0803571428571</v>
      </c>
      <c r="G32" s="7">
        <f>IF(I32=0,0,(H32+I32)*$G$10/12)</f>
        <v>228.79464285714292</v>
      </c>
      <c r="H32" s="7">
        <f>IF(K32=0,0,IF(OR(ROW(H32)-13&lt;=$G$9,L32&gt;$G$7),0,$G$7/($G$8*12-$G$9)))</f>
        <v>1339.2857142857142</v>
      </c>
      <c r="I32" s="8">
        <f>IF(E32+12&lt;$F$11,0,IF(ROW(H32)-13-$F$11&gt;=$G$8*12,0,$G$7-L32))</f>
        <v>53571.42857142858</v>
      </c>
      <c r="J32" s="9"/>
      <c r="K32" s="7">
        <f>IF(E32+12&lt;$F$11,0,IF(ROW(K32)-13-$F$11&lt;$G$9,0,$G$7/($G$8*12-$G$9)))</f>
        <v>1339.2857142857142</v>
      </c>
      <c r="L32" s="7">
        <f>SUM($K$13:K32)</f>
        <v>21428.571428571424</v>
      </c>
      <c r="M32" s="9"/>
      <c r="N32" s="2"/>
      <c r="O32" s="2"/>
      <c r="P32" s="2"/>
      <c r="Q32" s="2"/>
      <c r="R32" s="2"/>
    </row>
    <row r="33" spans="1:18" ht="12.75" customHeight="1">
      <c r="A33" s="2"/>
      <c r="B33" s="2"/>
      <c r="C33" s="2"/>
      <c r="D33" s="28"/>
      <c r="E33" s="10">
        <v>9</v>
      </c>
      <c r="F33" s="7">
        <f t="shared" si="0"/>
        <v>1562.5</v>
      </c>
      <c r="G33" s="7">
        <f>IF(I33=0,0,(H33+I33)*$G$10/12)</f>
        <v>223.21428571428578</v>
      </c>
      <c r="H33" s="7">
        <f>IF(K33=0,0,IF(OR(ROW(H33)-13&lt;=$G$9,L33&gt;$G$7),0,$G$7/($G$8*12-$G$9)))</f>
        <v>1339.2857142857142</v>
      </c>
      <c r="I33" s="8">
        <f>IF(E33+12&lt;$F$11,0,IF(ROW(H33)-13-$F$11&gt;=$G$8*12,0,$G$7-L33))</f>
        <v>52232.142857142862</v>
      </c>
      <c r="J33" s="9"/>
      <c r="K33" s="7">
        <f>IF(E33+12&lt;$F$11,0,IF(ROW(K33)-13-$F$11&lt;$G$9,0,$G$7/($G$8*12-$G$9)))</f>
        <v>1339.2857142857142</v>
      </c>
      <c r="L33" s="7">
        <f>SUM($K$13:K33)</f>
        <v>22767.857142857138</v>
      </c>
      <c r="M33" s="9"/>
      <c r="N33" s="2"/>
      <c r="O33" s="2"/>
      <c r="P33" s="2"/>
      <c r="Q33" s="2"/>
      <c r="R33" s="2"/>
    </row>
    <row r="34" spans="1:18" ht="12.75" customHeight="1">
      <c r="A34" s="2"/>
      <c r="B34" s="2"/>
      <c r="C34" s="2"/>
      <c r="D34" s="28"/>
      <c r="E34" s="10">
        <v>10</v>
      </c>
      <c r="F34" s="7">
        <f t="shared" si="0"/>
        <v>1556.9196428571429</v>
      </c>
      <c r="G34" s="7">
        <f>IF(I34=0,0,(H34+I34)*$G$10/12)</f>
        <v>217.63392857142858</v>
      </c>
      <c r="H34" s="7">
        <f>IF(K34=0,0,IF(OR(ROW(H34)-13&lt;=$G$9,L34&gt;$G$7),0,$G$7/($G$8*12-$G$9)))</f>
        <v>1339.2857142857142</v>
      </c>
      <c r="I34" s="8">
        <f>IF(E34+12&lt;$F$11,0,IF(ROW(H34)-13-$F$11&gt;=$G$8*12,0,$G$7-L34))</f>
        <v>50892.857142857145</v>
      </c>
      <c r="J34" s="9"/>
      <c r="K34" s="7">
        <f>IF(E34+12&lt;$F$11,0,IF(ROW(K34)-13-$F$11&lt;$G$9,0,$G$7/($G$8*12-$G$9)))</f>
        <v>1339.2857142857142</v>
      </c>
      <c r="L34" s="7">
        <f>SUM($K$13:K34)</f>
        <v>24107.142857142851</v>
      </c>
      <c r="M34" s="9"/>
      <c r="N34" s="2"/>
      <c r="O34" s="2"/>
      <c r="P34" s="2"/>
      <c r="Q34" s="2"/>
      <c r="R34" s="2"/>
    </row>
    <row r="35" spans="1:18" ht="12.75" customHeight="1">
      <c r="A35" s="2"/>
      <c r="B35" s="2"/>
      <c r="C35" s="2"/>
      <c r="D35" s="28"/>
      <c r="E35" s="10">
        <v>11</v>
      </c>
      <c r="F35" s="7">
        <f t="shared" si="0"/>
        <v>1551.3392857142858</v>
      </c>
      <c r="G35" s="7">
        <f>IF(I35=0,0,(H35+I35)*$G$10/12)</f>
        <v>212.05357142857147</v>
      </c>
      <c r="H35" s="7">
        <f>IF(K35=0,0,IF(OR(ROW(H35)-13&lt;=$G$9,L35&gt;$G$7),0,$G$7/($G$8*12-$G$9)))</f>
        <v>1339.2857142857142</v>
      </c>
      <c r="I35" s="8">
        <f>IF(E35+12&lt;$F$11,0,IF(ROW(H35)-13-$F$11&gt;=$G$8*12,0,$G$7-L35))</f>
        <v>49553.571428571435</v>
      </c>
      <c r="J35" s="9"/>
      <c r="K35" s="7">
        <f>IF(E35+12&lt;$F$11,0,IF(ROW(K35)-13-$F$11&lt;$G$9,0,$G$7/($G$8*12-$G$9)))</f>
        <v>1339.2857142857142</v>
      </c>
      <c r="L35" s="7">
        <f>SUM($K$13:K35)</f>
        <v>25446.428571428565</v>
      </c>
      <c r="M35" s="9"/>
      <c r="N35" s="2"/>
      <c r="O35" s="2"/>
      <c r="P35" s="2"/>
      <c r="Q35" s="2"/>
      <c r="R35" s="2"/>
    </row>
    <row r="36" spans="1:18" ht="13.5" customHeight="1" thickBot="1">
      <c r="A36" s="2"/>
      <c r="B36" s="2"/>
      <c r="C36" s="2"/>
      <c r="D36" s="29"/>
      <c r="E36" s="11">
        <v>12</v>
      </c>
      <c r="F36" s="12">
        <f t="shared" si="0"/>
        <v>1545.7589285714287</v>
      </c>
      <c r="G36" s="12">
        <f>IF(I36=0,0,(H36+I36)*$G$10/12)</f>
        <v>206.47321428571436</v>
      </c>
      <c r="H36" s="12">
        <f>IF(K36=0,0,IF(OR(ROW(H36)-13&lt;=$G$9,L36&gt;$G$7),0,$G$7/($G$8*12-$G$9)))</f>
        <v>1339.2857142857142</v>
      </c>
      <c r="I36" s="13">
        <f>IF(E36+12&lt;$F$11,0,IF(ROW(H36)-13-$F$11&gt;=$G$8*12,0,$G$7-L36))</f>
        <v>48214.285714285725</v>
      </c>
      <c r="J36" s="9"/>
      <c r="K36" s="7">
        <f>IF(E36+12&lt;$F$11,0,IF(ROW(K36)-13-$F$11&lt;$G$9,0,$G$7/($G$8*12-$G$9)))</f>
        <v>1339.2857142857142</v>
      </c>
      <c r="L36" s="7">
        <f>SUM($K$13:K36)</f>
        <v>26785.714285714279</v>
      </c>
      <c r="M36" s="9"/>
      <c r="N36" s="2"/>
      <c r="O36" s="2"/>
      <c r="P36" s="2"/>
      <c r="Q36" s="2"/>
      <c r="R36" s="2"/>
    </row>
    <row r="37" spans="1:18" ht="12.75" customHeight="1">
      <c r="A37" s="2"/>
      <c r="B37" s="2"/>
      <c r="C37" s="2"/>
      <c r="D37" s="27" t="s">
        <v>9</v>
      </c>
      <c r="E37" s="5">
        <v>1</v>
      </c>
      <c r="F37" s="6">
        <f t="shared" si="0"/>
        <v>1540.1785714285713</v>
      </c>
      <c r="G37" s="6">
        <f>IF(I37=0,0,(H37+I37)*$G$10/12)</f>
        <v>200.8928571428572</v>
      </c>
      <c r="H37" s="7">
        <f>IF(K37=0,0,IF(OR(ROW(H37)-13&lt;=$G$9,L37&gt;$G$7),0,$G$7/($G$8*12-$G$9)))</f>
        <v>1339.2857142857142</v>
      </c>
      <c r="I37" s="14">
        <f>IF(E37+24&lt;$F$11,0,IF(ROW(H37)-13-$F$11&gt;=$G$8*12,0,$G$7-L37))</f>
        <v>46875.000000000007</v>
      </c>
      <c r="J37" s="9"/>
      <c r="K37" s="7">
        <f>IF(E37+24&lt;$F$11,0,IF(ROW(K37)-13-$F$11&lt;$G$9,0,$G$7/($G$8*12-$G$9)))</f>
        <v>1339.2857142857142</v>
      </c>
      <c r="L37" s="7">
        <f>SUM($K$13:K37)</f>
        <v>28124.999999999993</v>
      </c>
      <c r="M37" s="9"/>
      <c r="N37" s="2"/>
      <c r="O37" s="2"/>
      <c r="P37" s="2"/>
      <c r="Q37" s="2"/>
      <c r="R37" s="2"/>
    </row>
    <row r="38" spans="1:18" ht="12.75" customHeight="1">
      <c r="A38" s="2"/>
      <c r="B38" s="2"/>
      <c r="C38" s="2"/>
      <c r="D38" s="28"/>
      <c r="E38" s="10">
        <v>2</v>
      </c>
      <c r="F38" s="7">
        <f t="shared" si="0"/>
        <v>1534.5982142857142</v>
      </c>
      <c r="G38" s="7">
        <f>IF(I38=0,0,(H38+I38)*$G$10/12)</f>
        <v>195.31250000000003</v>
      </c>
      <c r="H38" s="7">
        <f>IF(K38=0,0,IF(OR(ROW(H38)-13&lt;=$G$9,L38&gt;$G$7),0,$G$7/($G$8*12-$G$9)))</f>
        <v>1339.2857142857142</v>
      </c>
      <c r="I38" s="8">
        <f>IF(E38+24&lt;$F$11,0,IF(ROW(H38)-13-$F$11&gt;=$G$8*12,0,$G$7-L38))</f>
        <v>45535.71428571429</v>
      </c>
      <c r="J38" s="9"/>
      <c r="K38" s="7">
        <f>IF(E38+24&lt;$F$11,0,IF(ROW(K38)-13-$F$11&lt;$G$9,0,$G$7/($G$8*12-$G$9)))</f>
        <v>1339.2857142857142</v>
      </c>
      <c r="L38" s="7">
        <f>SUM($K$13:K38)</f>
        <v>29464.285714285706</v>
      </c>
      <c r="M38" s="9"/>
      <c r="N38" s="2"/>
      <c r="O38" s="2"/>
      <c r="P38" s="2"/>
      <c r="Q38" s="2"/>
      <c r="R38" s="2"/>
    </row>
    <row r="39" spans="1:18" ht="12.75" customHeight="1">
      <c r="A39" s="2"/>
      <c r="B39" s="2"/>
      <c r="C39" s="2"/>
      <c r="D39" s="28"/>
      <c r="E39" s="10">
        <v>3</v>
      </c>
      <c r="F39" s="7">
        <f t="shared" si="0"/>
        <v>1529.0178571428571</v>
      </c>
      <c r="G39" s="7">
        <f>IF(I39=0,0,(H39+I39)*$G$10/12)</f>
        <v>189.73214285714292</v>
      </c>
      <c r="H39" s="7">
        <f>IF(K39=0,0,IF(OR(ROW(H39)-13&lt;=$G$9,L39&gt;$G$7),0,$G$7/($G$8*12-$G$9)))</f>
        <v>1339.2857142857142</v>
      </c>
      <c r="I39" s="8">
        <f>IF(E39+24&lt;$F$11,0,IF(ROW(H39)-13-$F$11&gt;=$G$8*12,0,$G$7-L39))</f>
        <v>44196.42857142858</v>
      </c>
      <c r="J39" s="9"/>
      <c r="K39" s="7">
        <f>IF(E39+24&lt;$F$11,0,IF(ROW(K39)-13-$F$11&lt;$G$9,0,$G$7/($G$8*12-$G$9)))</f>
        <v>1339.2857142857142</v>
      </c>
      <c r="L39" s="7">
        <f>SUM($K$13:K39)</f>
        <v>30803.57142857142</v>
      </c>
      <c r="M39" s="9"/>
      <c r="N39" s="2"/>
      <c r="O39" s="2"/>
      <c r="P39" s="2"/>
      <c r="Q39" s="2"/>
      <c r="R39" s="2"/>
    </row>
    <row r="40" spans="1:18" ht="12.75" customHeight="1">
      <c r="A40" s="2"/>
      <c r="B40" s="2"/>
      <c r="C40" s="2"/>
      <c r="D40" s="28"/>
      <c r="E40" s="10">
        <v>4</v>
      </c>
      <c r="F40" s="7">
        <f t="shared" si="0"/>
        <v>1523.4375</v>
      </c>
      <c r="G40" s="7">
        <f>IF(I40=0,0,(H40+I40)*$G$10/12)</f>
        <v>184.15178571428578</v>
      </c>
      <c r="H40" s="7">
        <f>IF(K40=0,0,IF(OR(ROW(H40)-13&lt;=$G$9,L40&gt;$G$7),0,$G$7/($G$8*12-$G$9)))</f>
        <v>1339.2857142857142</v>
      </c>
      <c r="I40" s="8">
        <f>IF(E40+24&lt;$F$11,0,IF(ROW(H40)-13-$F$11&gt;=$G$8*12,0,$G$7-L40))</f>
        <v>42857.14285714287</v>
      </c>
      <c r="J40" s="9"/>
      <c r="K40" s="7">
        <f>IF(E40+24&lt;$F$11,0,IF(ROW(K40)-13-$F$11&lt;$G$9,0,$G$7/($G$8*12-$G$9)))</f>
        <v>1339.2857142857142</v>
      </c>
      <c r="L40" s="7">
        <f>SUM($K$13:K40)</f>
        <v>32142.857142857134</v>
      </c>
      <c r="M40" s="9"/>
      <c r="N40" s="2"/>
      <c r="O40" s="2"/>
      <c r="P40" s="2"/>
      <c r="Q40" s="2"/>
      <c r="R40" s="2"/>
    </row>
    <row r="41" spans="1:18" ht="12.75" customHeight="1">
      <c r="A41" s="2"/>
      <c r="B41" s="2"/>
      <c r="C41" s="2"/>
      <c r="D41" s="28"/>
      <c r="E41" s="10">
        <v>5</v>
      </c>
      <c r="F41" s="7">
        <f t="shared" si="0"/>
        <v>1517.8571428571429</v>
      </c>
      <c r="G41" s="7">
        <f>IF(I41=0,0,(H41+I41)*$G$10/12)</f>
        <v>178.57142857142864</v>
      </c>
      <c r="H41" s="7">
        <f>IF(K41=0,0,IF(OR(ROW(H41)-13&lt;=$G$9,L41&gt;$G$7),0,$G$7/($G$8*12-$G$9)))</f>
        <v>1339.2857142857142</v>
      </c>
      <c r="I41" s="8">
        <f>IF(E41+24&lt;$F$11,0,IF(ROW(H41)-13-$F$11&gt;=$G$8*12,0,$G$7-L41))</f>
        <v>41517.857142857152</v>
      </c>
      <c r="J41" s="9"/>
      <c r="K41" s="7">
        <f>IF(E41+24&lt;$F$11,0,IF(ROW(K41)-13-$F$11&lt;$G$9,0,$G$7/($G$8*12-$G$9)))</f>
        <v>1339.2857142857142</v>
      </c>
      <c r="L41" s="7">
        <f>SUM($K$13:K41)</f>
        <v>33482.142857142848</v>
      </c>
      <c r="M41" s="9"/>
      <c r="N41" s="2"/>
      <c r="O41" s="2"/>
      <c r="P41" s="2"/>
      <c r="Q41" s="2"/>
      <c r="R41" s="2"/>
    </row>
    <row r="42" spans="1:18" ht="12.75" customHeight="1">
      <c r="A42" s="2"/>
      <c r="B42" s="2"/>
      <c r="C42" s="2"/>
      <c r="D42" s="28"/>
      <c r="E42" s="10">
        <v>6</v>
      </c>
      <c r="F42" s="7">
        <f t="shared" si="0"/>
        <v>1512.2767857142858</v>
      </c>
      <c r="G42" s="7">
        <f>IF(I42=0,0,(H42+I42)*$G$10/12)</f>
        <v>172.99107142857147</v>
      </c>
      <c r="H42" s="7">
        <f>IF(K42=0,0,IF(OR(ROW(H42)-13&lt;=$G$9,L42&gt;$G$7),0,$G$7/($G$8*12-$G$9)))</f>
        <v>1339.2857142857142</v>
      </c>
      <c r="I42" s="8">
        <f>IF(E42+24&lt;$F$11,0,IF(ROW(H42)-13-$F$11&gt;=$G$8*12,0,$G$7-L42))</f>
        <v>40178.571428571435</v>
      </c>
      <c r="J42" s="9"/>
      <c r="K42" s="7">
        <f>IF(E42+24&lt;$F$11,0,IF(ROW(K42)-13-$F$11&lt;$G$9,0,$G$7/($G$8*12-$G$9)))</f>
        <v>1339.2857142857142</v>
      </c>
      <c r="L42" s="7">
        <f>SUM($K$13:K42)</f>
        <v>34821.428571428565</v>
      </c>
      <c r="M42" s="9"/>
      <c r="N42" s="2"/>
      <c r="O42" s="2"/>
      <c r="P42" s="2"/>
      <c r="Q42" s="2"/>
      <c r="R42" s="2"/>
    </row>
    <row r="43" spans="1:18" ht="12.75" customHeight="1">
      <c r="A43" s="2"/>
      <c r="B43" s="2"/>
      <c r="C43" s="2"/>
      <c r="D43" s="28"/>
      <c r="E43" s="10">
        <v>7</v>
      </c>
      <c r="F43" s="7">
        <f t="shared" si="0"/>
        <v>1506.6964285714284</v>
      </c>
      <c r="G43" s="7">
        <f>IF(I43=0,0,(H43+I43)*$G$10/12)</f>
        <v>167.41071428571431</v>
      </c>
      <c r="H43" s="7">
        <f>IF(K43=0,0,IF(OR(ROW(H43)-13&lt;=$G$9,L43&gt;$G$7),0,$G$7/($G$8*12-$G$9)))</f>
        <v>1339.2857142857142</v>
      </c>
      <c r="I43" s="8">
        <f>IF(E43+24&lt;$F$11,0,IF(ROW(H43)-13-$F$11&gt;=$G$8*12,0,$G$7-L43))</f>
        <v>38839.285714285717</v>
      </c>
      <c r="J43" s="9"/>
      <c r="K43" s="7">
        <f>IF(E43+24&lt;$F$11,0,IF(ROW(K43)-13-$F$11&lt;$G$9,0,$G$7/($G$8*12-$G$9)))</f>
        <v>1339.2857142857142</v>
      </c>
      <c r="L43" s="7">
        <f>SUM($K$13:K43)</f>
        <v>36160.714285714283</v>
      </c>
      <c r="M43" s="9"/>
      <c r="N43" s="2"/>
      <c r="O43" s="2"/>
      <c r="P43" s="2"/>
      <c r="Q43" s="2"/>
      <c r="R43" s="2"/>
    </row>
    <row r="44" spans="1:18" ht="12.75" customHeight="1">
      <c r="A44" s="2"/>
      <c r="B44" s="2"/>
      <c r="C44" s="2"/>
      <c r="D44" s="28"/>
      <c r="E44" s="10">
        <v>8</v>
      </c>
      <c r="F44" s="7">
        <f t="shared" si="0"/>
        <v>1501.1160714285713</v>
      </c>
      <c r="G44" s="7">
        <f>IF(I44=0,0,(H44+I44)*$G$10/12)</f>
        <v>161.83035714285717</v>
      </c>
      <c r="H44" s="7">
        <f>IF(K44=0,0,IF(OR(ROW(H44)-13&lt;=$G$9,L44&gt;$G$7),0,$G$7/($G$8*12-$G$9)))</f>
        <v>1339.2857142857142</v>
      </c>
      <c r="I44" s="8">
        <f>IF(E44+24&lt;$F$11,0,IF(ROW(H44)-13-$F$11&gt;=$G$8*12,0,$G$7-L44))</f>
        <v>37500</v>
      </c>
      <c r="J44" s="9"/>
      <c r="K44" s="7">
        <f>IF(E44+24&lt;$F$11,0,IF(ROW(K44)-13-$F$11&lt;$G$9,0,$G$7/($G$8*12-$G$9)))</f>
        <v>1339.2857142857142</v>
      </c>
      <c r="L44" s="7">
        <f>SUM($K$13:K44)</f>
        <v>37500</v>
      </c>
      <c r="M44" s="9"/>
      <c r="N44" s="2"/>
      <c r="O44" s="2"/>
      <c r="P44" s="2"/>
      <c r="Q44" s="2"/>
      <c r="R44" s="2"/>
    </row>
    <row r="45" spans="1:18" ht="12.75" customHeight="1">
      <c r="A45" s="2"/>
      <c r="B45" s="2"/>
      <c r="C45" s="2"/>
      <c r="D45" s="28"/>
      <c r="E45" s="10">
        <v>9</v>
      </c>
      <c r="F45" s="7">
        <f t="shared" si="0"/>
        <v>1495.5357142857142</v>
      </c>
      <c r="G45" s="7">
        <f>IF(I45=0,0,(H45+I45)*$G$10/12)</f>
        <v>156.25</v>
      </c>
      <c r="H45" s="7">
        <f>IF(K45=0,0,IF(OR(ROW(H45)-13&lt;=$G$9,L45&gt;$G$7),0,$G$7/($G$8*12-$G$9)))</f>
        <v>1339.2857142857142</v>
      </c>
      <c r="I45" s="8">
        <f>IF(E45+24&lt;$F$11,0,IF(ROW(H45)-13-$F$11&gt;=$G$8*12,0,$G$7-L45))</f>
        <v>36160.714285714283</v>
      </c>
      <c r="J45" s="9"/>
      <c r="K45" s="7">
        <f>IF(E45+24&lt;$F$11,0,IF(ROW(K45)-13-$F$11&lt;$G$9,0,$G$7/($G$8*12-$G$9)))</f>
        <v>1339.2857142857142</v>
      </c>
      <c r="L45" s="7">
        <f>SUM($K$13:K45)</f>
        <v>38839.285714285717</v>
      </c>
      <c r="M45" s="9"/>
      <c r="N45" s="2"/>
      <c r="O45" s="2"/>
      <c r="P45" s="2"/>
      <c r="Q45" s="2"/>
      <c r="R45" s="2"/>
    </row>
    <row r="46" spans="1:18" ht="12.75" customHeight="1">
      <c r="A46" s="2"/>
      <c r="B46" s="2"/>
      <c r="C46" s="2"/>
      <c r="D46" s="28"/>
      <c r="E46" s="10">
        <v>10</v>
      </c>
      <c r="F46" s="7">
        <f t="shared" si="0"/>
        <v>1489.9553571428571</v>
      </c>
      <c r="G46" s="7">
        <f t="shared" ref="G46:G77" si="1">IF(I46=0,0,(H46+I46)*$G$10/12)</f>
        <v>150.66964285714286</v>
      </c>
      <c r="H46" s="7">
        <f>IF(K46=0,0,IF(OR(ROW(H46)-13&lt;=$G$9,L46&gt;$G$7),0,$G$7/($G$8*12-$G$9)))</f>
        <v>1339.2857142857142</v>
      </c>
      <c r="I46" s="8">
        <f>IF(E46+24&lt;$F$11,0,IF(ROW(H46)-13-$F$11&gt;=$G$8*12,0,$G$7-L46))</f>
        <v>34821.428571428565</v>
      </c>
      <c r="J46" s="9"/>
      <c r="K46" s="7">
        <f>IF(E46+24&lt;$F$11,0,IF(ROW(K46)-13-$F$11&lt;$G$9,0,$G$7/($G$8*12-$G$9)))</f>
        <v>1339.2857142857142</v>
      </c>
      <c r="L46" s="7">
        <f>SUM($K$13:K46)</f>
        <v>40178.571428571435</v>
      </c>
      <c r="M46" s="9"/>
      <c r="N46" s="2"/>
      <c r="O46" s="2"/>
      <c r="P46" s="2"/>
      <c r="Q46" s="2"/>
      <c r="R46" s="2"/>
    </row>
    <row r="47" spans="1:18" ht="12.75" customHeight="1">
      <c r="A47" s="2"/>
      <c r="B47" s="2"/>
      <c r="C47" s="2"/>
      <c r="D47" s="28"/>
      <c r="E47" s="10">
        <v>11</v>
      </c>
      <c r="F47" s="7">
        <f t="shared" si="0"/>
        <v>1484.375</v>
      </c>
      <c r="G47" s="7">
        <f t="shared" si="1"/>
        <v>145.08928571428569</v>
      </c>
      <c r="H47" s="7">
        <f>IF(K47=0,0,IF(OR(ROW(H47)-13&lt;=$G$9,L47&gt;$G$7),0,$G$7/($G$8*12-$G$9)))</f>
        <v>1339.2857142857142</v>
      </c>
      <c r="I47" s="8">
        <f>IF(E47+24&lt;$F$11,0,IF(ROW(H47)-13-$F$11&gt;=$G$8*12,0,$G$7-L47))</f>
        <v>33482.142857142848</v>
      </c>
      <c r="J47" s="9"/>
      <c r="K47" s="7">
        <f>IF(E47+24&lt;$F$11,0,IF(ROW(K47)-13-$F$11&lt;$G$9,0,$G$7/($G$8*12-$G$9)))</f>
        <v>1339.2857142857142</v>
      </c>
      <c r="L47" s="7">
        <f>SUM($K$13:K47)</f>
        <v>41517.857142857152</v>
      </c>
      <c r="M47" s="9"/>
      <c r="N47" s="2"/>
      <c r="O47" s="2"/>
      <c r="P47" s="2"/>
      <c r="Q47" s="2"/>
      <c r="R47" s="2"/>
    </row>
    <row r="48" spans="1:18" ht="13.5" customHeight="1" thickBot="1">
      <c r="A48" s="2"/>
      <c r="B48" s="2"/>
      <c r="C48" s="2"/>
      <c r="D48" s="29"/>
      <c r="E48" s="11">
        <v>12</v>
      </c>
      <c r="F48" s="12">
        <f t="shared" si="0"/>
        <v>1478.7946428571427</v>
      </c>
      <c r="G48" s="12">
        <f t="shared" si="1"/>
        <v>139.50892857142853</v>
      </c>
      <c r="H48" s="12">
        <f>IF(K48=0,0,IF(OR(ROW(H48)-13&lt;=$G$9,L48&gt;$G$7),0,$G$7/($G$8*12-$G$9)))</f>
        <v>1339.2857142857142</v>
      </c>
      <c r="I48" s="13">
        <f>IF(E48+24&lt;$F$11,0,IF(ROW(H48)-13-$F$11&gt;=$G$8*12,0,$G$7-L48))</f>
        <v>32142.85714285713</v>
      </c>
      <c r="J48" s="9"/>
      <c r="K48" s="7">
        <f>IF(E48+24&lt;$F$11,0,IF(ROW(K48)-13-$F$11&lt;$G$9,0,$G$7/($G$8*12-$G$9)))</f>
        <v>1339.2857142857142</v>
      </c>
      <c r="L48" s="7">
        <f>SUM($K$13:K48)</f>
        <v>42857.14285714287</v>
      </c>
      <c r="M48" s="9"/>
      <c r="N48" s="2"/>
      <c r="O48" s="2"/>
      <c r="P48" s="2"/>
      <c r="Q48" s="2"/>
      <c r="R48" s="2"/>
    </row>
    <row r="49" spans="1:18" ht="12.75" customHeight="1">
      <c r="A49" s="2"/>
      <c r="B49" s="2"/>
      <c r="C49" s="2"/>
      <c r="D49" s="27" t="s">
        <v>10</v>
      </c>
      <c r="E49" s="5">
        <v>1</v>
      </c>
      <c r="F49" s="6">
        <f t="shared" si="0"/>
        <v>1473.2142857142856</v>
      </c>
      <c r="G49" s="6">
        <f t="shared" si="1"/>
        <v>133.92857142857136</v>
      </c>
      <c r="H49" s="7">
        <f>IF(K49=0,0,IF(OR(ROW(H49)-13&lt;=$G$9,L49&gt;$G$7),0,$G$7/($G$8*12-$G$9)))</f>
        <v>1339.2857142857142</v>
      </c>
      <c r="I49" s="14">
        <f>IF(E49+36&lt;$F$11,0,IF(ROW(H49)-13-$F$11&gt;=$G$8*12,0,$G$7-L49))</f>
        <v>30803.571428571413</v>
      </c>
      <c r="J49" s="9"/>
      <c r="K49" s="7">
        <f>IF(E49+36&lt;$F$11,0,IF(ROW(K49)-13-$F$11&lt;$G$9,0,$G$7/($G$8*12-$G$9)))</f>
        <v>1339.2857142857142</v>
      </c>
      <c r="L49" s="7">
        <f>SUM($K$13:K49)</f>
        <v>44196.428571428587</v>
      </c>
      <c r="M49" s="9"/>
      <c r="N49" s="2"/>
      <c r="O49" s="2"/>
      <c r="P49" s="2"/>
      <c r="Q49" s="2"/>
      <c r="R49" s="2"/>
    </row>
    <row r="50" spans="1:18" ht="12.75" customHeight="1">
      <c r="A50" s="2"/>
      <c r="B50" s="2"/>
      <c r="C50" s="2"/>
      <c r="D50" s="28"/>
      <c r="E50" s="10">
        <v>2</v>
      </c>
      <c r="F50" s="7">
        <f t="shared" si="0"/>
        <v>1467.6339285714284</v>
      </c>
      <c r="G50" s="7">
        <f t="shared" si="1"/>
        <v>128.34821428571422</v>
      </c>
      <c r="H50" s="7">
        <f>IF(K50=0,0,IF(OR(ROW(H50)-13&lt;=$G$9,L50&gt;$G$7),0,$G$7/($G$8*12-$G$9)))</f>
        <v>1339.2857142857142</v>
      </c>
      <c r="I50" s="8">
        <f>IF(E50+36&lt;$F$11,0,IF(ROW(H50)-13-$F$11&gt;=$G$8*12,0,$G$7-L50))</f>
        <v>29464.285714285696</v>
      </c>
      <c r="J50" s="9"/>
      <c r="K50" s="7">
        <f>IF(E50+36&lt;$F$11,0,IF(ROW(K50)-13-$F$11&lt;$G$9,0,$G$7/($G$8*12-$G$9)))</f>
        <v>1339.2857142857142</v>
      </c>
      <c r="L50" s="7">
        <f>SUM($K$13:K50)</f>
        <v>45535.714285714304</v>
      </c>
      <c r="M50" s="9"/>
      <c r="N50" s="2"/>
      <c r="O50" s="2"/>
      <c r="P50" s="2"/>
      <c r="Q50" s="2"/>
      <c r="R50" s="2"/>
    </row>
    <row r="51" spans="1:18" ht="12.75" customHeight="1">
      <c r="A51" s="2"/>
      <c r="B51" s="2"/>
      <c r="C51" s="2"/>
      <c r="D51" s="28"/>
      <c r="E51" s="10">
        <v>3</v>
      </c>
      <c r="F51" s="7">
        <f t="shared" si="0"/>
        <v>1462.0535714285713</v>
      </c>
      <c r="G51" s="7">
        <f t="shared" si="1"/>
        <v>122.76785714285705</v>
      </c>
      <c r="H51" s="7">
        <f>IF(K51=0,0,IF(OR(ROW(H51)-13&lt;=$G$9,L51&gt;$G$7),0,$G$7/($G$8*12-$G$9)))</f>
        <v>1339.2857142857142</v>
      </c>
      <c r="I51" s="8">
        <f>IF(E51+36&lt;$F$11,0,IF(ROW(H51)-13-$F$11&gt;=$G$8*12,0,$G$7-L51))</f>
        <v>28124.999999999978</v>
      </c>
      <c r="J51" s="9"/>
      <c r="K51" s="7">
        <f>IF(E51+36&lt;$F$11,0,IF(ROW(K51)-13-$F$11&lt;$G$9,0,$G$7/($G$8*12-$G$9)))</f>
        <v>1339.2857142857142</v>
      </c>
      <c r="L51" s="7">
        <f>SUM($K$13:K51)</f>
        <v>46875.000000000022</v>
      </c>
      <c r="M51" s="9"/>
      <c r="N51" s="2"/>
      <c r="O51" s="2"/>
      <c r="P51" s="2"/>
      <c r="Q51" s="2"/>
      <c r="R51" s="2"/>
    </row>
    <row r="52" spans="1:18" ht="12.75" customHeight="1">
      <c r="A52" s="2"/>
      <c r="B52" s="2"/>
      <c r="C52" s="2"/>
      <c r="D52" s="28"/>
      <c r="E52" s="10">
        <v>4</v>
      </c>
      <c r="F52" s="7">
        <f t="shared" si="0"/>
        <v>1456.4732142857142</v>
      </c>
      <c r="G52" s="7">
        <f t="shared" si="1"/>
        <v>117.1874999999999</v>
      </c>
      <c r="H52" s="7">
        <f>IF(K52=0,0,IF(OR(ROW(H52)-13&lt;=$G$9,L52&gt;$G$7),0,$G$7/($G$8*12-$G$9)))</f>
        <v>1339.2857142857142</v>
      </c>
      <c r="I52" s="8">
        <f>IF(E52+36&lt;$F$11,0,IF(ROW(H52)-13-$F$11&gt;=$G$8*12,0,$G$7-L52))</f>
        <v>26785.714285714261</v>
      </c>
      <c r="J52" s="9"/>
      <c r="K52" s="7">
        <f>IF(E52+36&lt;$F$11,0,IF(ROW(K52)-13-$F$11&lt;$G$9,0,$G$7/($G$8*12-$G$9)))</f>
        <v>1339.2857142857142</v>
      </c>
      <c r="L52" s="7">
        <f>SUM($K$13:K52)</f>
        <v>48214.285714285739</v>
      </c>
      <c r="M52" s="9"/>
      <c r="N52" s="2"/>
      <c r="O52" s="2"/>
      <c r="P52" s="2"/>
      <c r="Q52" s="2"/>
      <c r="R52" s="2"/>
    </row>
    <row r="53" spans="1:18" ht="12.75" customHeight="1">
      <c r="A53" s="2"/>
      <c r="B53" s="2"/>
      <c r="C53" s="2"/>
      <c r="D53" s="28"/>
      <c r="E53" s="10">
        <v>5</v>
      </c>
      <c r="F53" s="7">
        <f t="shared" si="0"/>
        <v>1450.8928571428569</v>
      </c>
      <c r="G53" s="7">
        <f t="shared" si="1"/>
        <v>111.60714285714273</v>
      </c>
      <c r="H53" s="7">
        <f>IF(K53=0,0,IF(OR(ROW(H53)-13&lt;=$G$9,L53&gt;$G$7),0,$G$7/($G$8*12-$G$9)))</f>
        <v>1339.2857142857142</v>
      </c>
      <c r="I53" s="8">
        <f>IF(E53+36&lt;$F$11,0,IF(ROW(H53)-13-$F$11&gt;=$G$8*12,0,$G$7-L53))</f>
        <v>25446.428571428543</v>
      </c>
      <c r="J53" s="9"/>
      <c r="K53" s="7">
        <f>IF(E53+36&lt;$F$11,0,IF(ROW(K53)-13-$F$11&lt;$G$9,0,$G$7/($G$8*12-$G$9)))</f>
        <v>1339.2857142857142</v>
      </c>
      <c r="L53" s="7">
        <f>SUM($K$13:K53)</f>
        <v>49553.571428571457</v>
      </c>
      <c r="M53" s="9"/>
      <c r="N53" s="2"/>
      <c r="O53" s="2"/>
      <c r="P53" s="2"/>
      <c r="Q53" s="2"/>
      <c r="R53" s="2"/>
    </row>
    <row r="54" spans="1:18" ht="12.75" customHeight="1">
      <c r="A54" s="2"/>
      <c r="B54" s="2"/>
      <c r="C54" s="2"/>
      <c r="D54" s="28"/>
      <c r="E54" s="10">
        <v>6</v>
      </c>
      <c r="F54" s="7">
        <f t="shared" si="0"/>
        <v>1445.3124999999998</v>
      </c>
      <c r="G54" s="7">
        <f t="shared" si="1"/>
        <v>106.02678571428559</v>
      </c>
      <c r="H54" s="7">
        <f>IF(K54=0,0,IF(OR(ROW(H54)-13&lt;=$G$9,L54&gt;$G$7),0,$G$7/($G$8*12-$G$9)))</f>
        <v>1339.2857142857142</v>
      </c>
      <c r="I54" s="8">
        <f>IF(E54+36&lt;$F$11,0,IF(ROW(H54)-13-$F$11&gt;=$G$8*12,0,$G$7-L54))</f>
        <v>24107.142857142826</v>
      </c>
      <c r="J54" s="9"/>
      <c r="K54" s="7">
        <f>IF(E54+36&lt;$F$11,0,IF(ROW(K54)-13-$F$11&lt;$G$9,0,$G$7/($G$8*12-$G$9)))</f>
        <v>1339.2857142857142</v>
      </c>
      <c r="L54" s="7">
        <f>SUM($K$13:K54)</f>
        <v>50892.857142857174</v>
      </c>
      <c r="M54" s="9"/>
      <c r="N54" s="2"/>
      <c r="O54" s="2"/>
      <c r="P54" s="2"/>
      <c r="Q54" s="2"/>
      <c r="R54" s="2"/>
    </row>
    <row r="55" spans="1:18" ht="12.75" customHeight="1">
      <c r="A55" s="2"/>
      <c r="B55" s="2"/>
      <c r="C55" s="2"/>
      <c r="D55" s="28"/>
      <c r="E55" s="10">
        <v>7</v>
      </c>
      <c r="F55" s="7">
        <f t="shared" si="0"/>
        <v>1439.7321428571427</v>
      </c>
      <c r="G55" s="7">
        <f t="shared" si="1"/>
        <v>100.44642857142843</v>
      </c>
      <c r="H55" s="7">
        <f>IF(K55=0,0,IF(OR(ROW(H55)-13&lt;=$G$9,L55&gt;$G$7),0,$G$7/($G$8*12-$G$9)))</f>
        <v>1339.2857142857142</v>
      </c>
      <c r="I55" s="8">
        <f>IF(E55+36&lt;$F$11,0,IF(ROW(H55)-13-$F$11&gt;=$G$8*12,0,$G$7-L55))</f>
        <v>22767.857142857109</v>
      </c>
      <c r="J55" s="9"/>
      <c r="K55" s="7">
        <f>IF(E55+36&lt;$F$11,0,IF(ROW(K55)-13-$F$11&lt;$G$9,0,$G$7/($G$8*12-$G$9)))</f>
        <v>1339.2857142857142</v>
      </c>
      <c r="L55" s="7">
        <f>SUM($K$13:K55)</f>
        <v>52232.142857142891</v>
      </c>
      <c r="M55" s="9"/>
      <c r="N55" s="2"/>
      <c r="O55" s="2"/>
      <c r="P55" s="2"/>
      <c r="Q55" s="2"/>
      <c r="R55" s="2"/>
    </row>
    <row r="56" spans="1:18" ht="12.75" customHeight="1">
      <c r="A56" s="2"/>
      <c r="B56" s="2"/>
      <c r="C56" s="2"/>
      <c r="D56" s="28"/>
      <c r="E56" s="10">
        <v>8</v>
      </c>
      <c r="F56" s="7">
        <f t="shared" si="0"/>
        <v>1434.1517857142856</v>
      </c>
      <c r="G56" s="7">
        <f t="shared" si="1"/>
        <v>94.866071428571274</v>
      </c>
      <c r="H56" s="7">
        <f>IF(K56=0,0,IF(OR(ROW(H56)-13&lt;=$G$9,L56&gt;$G$7),0,$G$7/($G$8*12-$G$9)))</f>
        <v>1339.2857142857142</v>
      </c>
      <c r="I56" s="8">
        <f>IF(E56+36&lt;$F$11,0,IF(ROW(H56)-13-$F$11&gt;=$G$8*12,0,$G$7-L56))</f>
        <v>21428.571428571391</v>
      </c>
      <c r="J56" s="9"/>
      <c r="K56" s="7">
        <f>IF(E56+36&lt;$F$11,0,IF(ROW(K56)-13-$F$11&lt;$G$9,0,$G$7/($G$8*12-$G$9)))</f>
        <v>1339.2857142857142</v>
      </c>
      <c r="L56" s="7">
        <f>SUM($K$13:K56)</f>
        <v>53571.428571428609</v>
      </c>
      <c r="M56" s="9"/>
      <c r="N56" s="2"/>
      <c r="O56" s="2"/>
      <c r="P56" s="2"/>
      <c r="Q56" s="2"/>
      <c r="R56" s="2"/>
    </row>
    <row r="57" spans="1:18" ht="12.75" customHeight="1">
      <c r="A57" s="2"/>
      <c r="B57" s="2"/>
      <c r="C57" s="2"/>
      <c r="D57" s="28"/>
      <c r="E57" s="10">
        <v>9</v>
      </c>
      <c r="F57" s="7">
        <f t="shared" si="0"/>
        <v>1428.5714285714284</v>
      </c>
      <c r="G57" s="7">
        <f t="shared" si="1"/>
        <v>89.285714285714121</v>
      </c>
      <c r="H57" s="7">
        <f>IF(K57=0,0,IF(OR(ROW(H57)-13&lt;=$G$9,L57&gt;$G$7),0,$G$7/($G$8*12-$G$9)))</f>
        <v>1339.2857142857142</v>
      </c>
      <c r="I57" s="8">
        <f>IF(E57+36&lt;$F$11,0,IF(ROW(H57)-13-$F$11&gt;=$G$8*12,0,$G$7-L57))</f>
        <v>20089.285714285674</v>
      </c>
      <c r="J57" s="9"/>
      <c r="K57" s="7">
        <f>IF(E57+36&lt;$F$11,0,IF(ROW(K57)-13-$F$11&lt;$G$9,0,$G$7/($G$8*12-$G$9)))</f>
        <v>1339.2857142857142</v>
      </c>
      <c r="L57" s="7">
        <f>SUM($K$13:K57)</f>
        <v>54910.714285714326</v>
      </c>
      <c r="M57" s="9"/>
      <c r="N57" s="2"/>
      <c r="O57" s="2"/>
      <c r="P57" s="2"/>
      <c r="Q57" s="2"/>
      <c r="R57" s="2"/>
    </row>
    <row r="58" spans="1:18" ht="12.75" customHeight="1">
      <c r="A58" s="2"/>
      <c r="B58" s="2"/>
      <c r="C58" s="2"/>
      <c r="D58" s="28"/>
      <c r="E58" s="10">
        <v>10</v>
      </c>
      <c r="F58" s="7">
        <f t="shared" si="0"/>
        <v>1422.9910714285711</v>
      </c>
      <c r="G58" s="7">
        <f t="shared" si="1"/>
        <v>83.705357142856954</v>
      </c>
      <c r="H58" s="7">
        <f>IF(K58=0,0,IF(OR(ROW(H58)-13&lt;=$G$9,L58&gt;$G$7),0,$G$7/($G$8*12-$G$9)))</f>
        <v>1339.2857142857142</v>
      </c>
      <c r="I58" s="8">
        <f>IF(E58+36&lt;$F$11,0,IF(ROW(H58)-13-$F$11&gt;=$G$8*12,0,$G$7-L58))</f>
        <v>18749.999999999956</v>
      </c>
      <c r="J58" s="9"/>
      <c r="K58" s="7">
        <f>IF(E58+36&lt;$F$11,0,IF(ROW(K58)-13-$F$11&lt;$G$9,0,$G$7/($G$8*12-$G$9)))</f>
        <v>1339.2857142857142</v>
      </c>
      <c r="L58" s="7">
        <f>SUM($K$13:K58)</f>
        <v>56250.000000000044</v>
      </c>
      <c r="M58" s="9"/>
      <c r="N58" s="2"/>
      <c r="O58" s="2"/>
      <c r="P58" s="2"/>
      <c r="Q58" s="2"/>
      <c r="R58" s="2"/>
    </row>
    <row r="59" spans="1:18" ht="12.75" customHeight="1">
      <c r="A59" s="2"/>
      <c r="B59" s="2"/>
      <c r="C59" s="2"/>
      <c r="D59" s="28"/>
      <c r="E59" s="10">
        <v>11</v>
      </c>
      <c r="F59" s="7">
        <f t="shared" si="0"/>
        <v>1417.410714285714</v>
      </c>
      <c r="G59" s="7">
        <f t="shared" si="1"/>
        <v>78.124999999999815</v>
      </c>
      <c r="H59" s="7">
        <f>IF(K59=0,0,IF(OR(ROW(H59)-13&lt;=$G$9,L59&gt;$G$7),0,$G$7/($G$8*12-$G$9)))</f>
        <v>1339.2857142857142</v>
      </c>
      <c r="I59" s="8">
        <f>IF(E59+36&lt;$F$11,0,IF(ROW(H59)-13-$F$11&gt;=$G$8*12,0,$G$7-L59))</f>
        <v>17410.714285714239</v>
      </c>
      <c r="J59" s="9"/>
      <c r="K59" s="7">
        <f>IF(E59+36&lt;$F$11,0,IF(ROW(K59)-13-$F$11&lt;$G$9,0,$G$7/($G$8*12-$G$9)))</f>
        <v>1339.2857142857142</v>
      </c>
      <c r="L59" s="7">
        <f>SUM($K$13:K59)</f>
        <v>57589.285714285761</v>
      </c>
      <c r="M59" s="9"/>
      <c r="N59" s="2"/>
      <c r="O59" s="2"/>
      <c r="P59" s="2"/>
      <c r="Q59" s="2"/>
      <c r="R59" s="2"/>
    </row>
    <row r="60" spans="1:18" ht="13.5" customHeight="1" thickBot="1">
      <c r="A60" s="2"/>
      <c r="B60" s="2"/>
      <c r="C60" s="2"/>
      <c r="D60" s="29"/>
      <c r="E60" s="11">
        <v>12</v>
      </c>
      <c r="F60" s="12">
        <f t="shared" si="0"/>
        <v>1411.8303571428569</v>
      </c>
      <c r="G60" s="12">
        <f t="shared" si="1"/>
        <v>72.544642857142648</v>
      </c>
      <c r="H60" s="12">
        <f>IF(K60=0,0,IF(OR(ROW(H60)-13&lt;=$G$9,L60&gt;$G$7),0,$G$7/($G$8*12-$G$9)))</f>
        <v>1339.2857142857142</v>
      </c>
      <c r="I60" s="13">
        <f>IF(E60+36&lt;$F$11,0,IF(ROW(H60)-13-$F$11&gt;=$G$8*12,0,$G$7-L60))</f>
        <v>16071.428571428522</v>
      </c>
      <c r="J60" s="9"/>
      <c r="K60" s="7">
        <f>IF(E60+36&lt;$F$11,0,IF(ROW(K60)-13-$F$11&lt;$G$9,0,$G$7/($G$8*12-$G$9)))</f>
        <v>1339.2857142857142</v>
      </c>
      <c r="L60" s="7">
        <f>SUM($K$13:K60)</f>
        <v>58928.571428571478</v>
      </c>
      <c r="M60" s="9"/>
      <c r="N60" s="2"/>
      <c r="O60" s="2"/>
      <c r="P60" s="2"/>
      <c r="Q60" s="2"/>
      <c r="R60" s="2"/>
    </row>
    <row r="61" spans="1:18" ht="12.75" customHeight="1">
      <c r="A61" s="2"/>
      <c r="B61" s="2"/>
      <c r="C61" s="2"/>
      <c r="D61" s="27" t="s">
        <v>11</v>
      </c>
      <c r="E61" s="5">
        <v>1</v>
      </c>
      <c r="F61" s="6">
        <f t="shared" si="0"/>
        <v>1406.2499999999998</v>
      </c>
      <c r="G61" s="6">
        <f t="shared" si="1"/>
        <v>66.964285714285495</v>
      </c>
      <c r="H61" s="7">
        <f>IF(K61=0,0,IF(OR(ROW(H61)-13&lt;=$G$9,L61&gt;$G$7),0,$G$7/($G$8*12-$G$9)))</f>
        <v>1339.2857142857142</v>
      </c>
      <c r="I61" s="14">
        <f>IF(E61+48&lt;$F$11,0,IF(ROW(H61)-13-$F$11&gt;=$G$8*12,0,$G$7-L61))</f>
        <v>14732.142857142804</v>
      </c>
      <c r="J61" s="9"/>
      <c r="K61" s="7">
        <f>IF(E61+48&lt;$F$11,0,IF(ROW(K61)-13-$F$11&lt;$G$9,0,$G$7/($G$8*12-$G$9)))</f>
        <v>1339.2857142857142</v>
      </c>
      <c r="L61" s="7">
        <f>SUM($K$13:K61)</f>
        <v>60267.857142857196</v>
      </c>
      <c r="M61" s="9"/>
      <c r="N61" s="2"/>
      <c r="O61" s="2"/>
      <c r="P61" s="2"/>
      <c r="Q61" s="2"/>
      <c r="R61" s="2"/>
    </row>
    <row r="62" spans="1:18" ht="12.75" customHeight="1">
      <c r="A62" s="2"/>
      <c r="B62" s="2"/>
      <c r="C62" s="2"/>
      <c r="D62" s="28"/>
      <c r="E62" s="10">
        <v>2</v>
      </c>
      <c r="F62" s="7">
        <f t="shared" si="0"/>
        <v>1400.6696428571427</v>
      </c>
      <c r="G62" s="7">
        <f t="shared" si="1"/>
        <v>61.383928571428335</v>
      </c>
      <c r="H62" s="7">
        <f>IF(K62=0,0,IF(OR(ROW(H62)-13&lt;=$G$9,L62&gt;$G$7),0,$G$7/($G$8*12-$G$9)))</f>
        <v>1339.2857142857142</v>
      </c>
      <c r="I62" s="8">
        <f>IF(E62+48&lt;$F$11,0,IF(ROW(H62)-13-$F$11&gt;=$G$8*12,0,$G$7-L62))</f>
        <v>13392.857142857087</v>
      </c>
      <c r="J62" s="9"/>
      <c r="K62" s="7">
        <f>IF(E62+48&lt;$F$11,0,IF(ROW(K62)-13-$F$11&lt;$G$9,0,$G$7/($G$8*12-$G$9)))</f>
        <v>1339.2857142857142</v>
      </c>
      <c r="L62" s="7">
        <f>SUM($K$13:K62)</f>
        <v>61607.142857142913</v>
      </c>
      <c r="M62" s="9"/>
      <c r="N62" s="2"/>
      <c r="O62" s="2"/>
      <c r="P62" s="2"/>
      <c r="Q62" s="2"/>
      <c r="R62" s="2"/>
    </row>
    <row r="63" spans="1:18" ht="12.75" customHeight="1">
      <c r="A63" s="2"/>
      <c r="B63" s="2"/>
      <c r="C63" s="2"/>
      <c r="D63" s="28"/>
      <c r="E63" s="10">
        <v>3</v>
      </c>
      <c r="F63" s="7">
        <f t="shared" si="0"/>
        <v>1395.0892857142853</v>
      </c>
      <c r="G63" s="7">
        <f t="shared" si="1"/>
        <v>55.803571428571182</v>
      </c>
      <c r="H63" s="7">
        <f>IF(K63=0,0,IF(OR(ROW(H63)-13&lt;=$G$9,L63&gt;$G$7),0,$G$7/($G$8*12-$G$9)))</f>
        <v>1339.2857142857142</v>
      </c>
      <c r="I63" s="8">
        <f>IF(E63+48&lt;$F$11,0,IF(ROW(H63)-13-$F$11&gt;=$G$8*12,0,$G$7-L63))</f>
        <v>12053.571428571369</v>
      </c>
      <c r="J63" s="9"/>
      <c r="K63" s="7">
        <f>IF(E63+48&lt;$F$11,0,IF(ROW(K63)-13-$F$11&lt;$G$9,0,$G$7/($G$8*12-$G$9)))</f>
        <v>1339.2857142857142</v>
      </c>
      <c r="L63" s="7">
        <f>SUM($K$13:K63)</f>
        <v>62946.428571428631</v>
      </c>
      <c r="M63" s="9"/>
      <c r="N63" s="2"/>
      <c r="O63" s="2"/>
      <c r="P63" s="2"/>
      <c r="Q63" s="2"/>
      <c r="R63" s="2"/>
    </row>
    <row r="64" spans="1:18" ht="12.75" customHeight="1">
      <c r="A64" s="2"/>
      <c r="B64" s="2"/>
      <c r="C64" s="2"/>
      <c r="D64" s="28"/>
      <c r="E64" s="10">
        <v>4</v>
      </c>
      <c r="F64" s="7">
        <f t="shared" si="0"/>
        <v>1389.5089285714282</v>
      </c>
      <c r="G64" s="7">
        <f t="shared" si="1"/>
        <v>50.223214285714022</v>
      </c>
      <c r="H64" s="7">
        <f>IF(K64=0,0,IF(OR(ROW(H64)-13&lt;=$G$9,L64&gt;$G$7),0,$G$7/($G$8*12-$G$9)))</f>
        <v>1339.2857142857142</v>
      </c>
      <c r="I64" s="8">
        <f>IF(E64+48&lt;$F$11,0,IF(ROW(H64)-13-$F$11&gt;=$G$8*12,0,$G$7-L64))</f>
        <v>10714.285714285652</v>
      </c>
      <c r="J64" s="9"/>
      <c r="K64" s="7">
        <f>IF(E64+48&lt;$F$11,0,IF(ROW(K64)-13-$F$11&lt;$G$9,0,$G$7/($G$8*12-$G$9)))</f>
        <v>1339.2857142857142</v>
      </c>
      <c r="L64" s="7">
        <f>SUM($K$13:K64)</f>
        <v>64285.714285714348</v>
      </c>
      <c r="M64" s="9"/>
      <c r="N64" s="2"/>
      <c r="O64" s="2"/>
      <c r="P64" s="2"/>
      <c r="Q64" s="2"/>
      <c r="R64" s="2"/>
    </row>
    <row r="65" spans="1:18" ht="12.75" customHeight="1">
      <c r="A65" s="2"/>
      <c r="B65" s="2"/>
      <c r="C65" s="2"/>
      <c r="D65" s="28"/>
      <c r="E65" s="10">
        <v>5</v>
      </c>
      <c r="F65" s="7">
        <f t="shared" si="0"/>
        <v>1383.9285714285711</v>
      </c>
      <c r="G65" s="7">
        <f t="shared" si="1"/>
        <v>44.642857142856904</v>
      </c>
      <c r="H65" s="7">
        <f>IF(K65=0,0,IF(OR(ROW(H65)-13&lt;=$G$9,L65&gt;$G$7),0,$G$7/($G$8*12-$G$9)))</f>
        <v>1339.2857142857142</v>
      </c>
      <c r="I65" s="8">
        <f>IF(E65+48&lt;$F$11,0,IF(ROW(H65)-13-$F$11&gt;=$G$8*12,0,$G$7-L65))</f>
        <v>9374.9999999999418</v>
      </c>
      <c r="J65" s="9"/>
      <c r="K65" s="7">
        <f>IF(E65+48&lt;$F$11,0,IF(ROW(K65)-13-$F$11&lt;$G$9,0,$G$7/($G$8*12-$G$9)))</f>
        <v>1339.2857142857142</v>
      </c>
      <c r="L65" s="7">
        <f>SUM($K$13:K65)</f>
        <v>65625.000000000058</v>
      </c>
      <c r="M65" s="9"/>
      <c r="N65" s="2"/>
      <c r="O65" s="2"/>
      <c r="P65" s="2"/>
      <c r="Q65" s="2"/>
      <c r="R65" s="2"/>
    </row>
    <row r="66" spans="1:18" ht="12.75" customHeight="1">
      <c r="A66" s="2"/>
      <c r="B66" s="2"/>
      <c r="C66" s="2"/>
      <c r="D66" s="28"/>
      <c r="E66" s="10">
        <v>6</v>
      </c>
      <c r="F66" s="7">
        <f t="shared" si="0"/>
        <v>1378.348214285714</v>
      </c>
      <c r="G66" s="7">
        <f t="shared" si="1"/>
        <v>39.062499999999773</v>
      </c>
      <c r="H66" s="7">
        <f>IF(K66=0,0,IF(OR(ROW(H66)-13&lt;=$G$9,L66&gt;$G$7),0,$G$7/($G$8*12-$G$9)))</f>
        <v>1339.2857142857142</v>
      </c>
      <c r="I66" s="8">
        <f>IF(E66+48&lt;$F$11,0,IF(ROW(H66)-13-$F$11&gt;=$G$8*12,0,$G$7-L66))</f>
        <v>8035.7142857142317</v>
      </c>
      <c r="J66" s="9"/>
      <c r="K66" s="7">
        <f>IF(E66+48&lt;$F$11,0,IF(ROW(K66)-13-$F$11&lt;$G$9,0,$G$7/($G$8*12-$G$9)))</f>
        <v>1339.2857142857142</v>
      </c>
      <c r="L66" s="7">
        <f>SUM($K$13:K66)</f>
        <v>66964.285714285768</v>
      </c>
      <c r="M66" s="9"/>
      <c r="N66" s="2"/>
      <c r="O66" s="2"/>
      <c r="P66" s="2"/>
      <c r="Q66" s="2"/>
      <c r="R66" s="2"/>
    </row>
    <row r="67" spans="1:18" ht="12.75" customHeight="1">
      <c r="A67" s="2"/>
      <c r="B67" s="2"/>
      <c r="C67" s="2"/>
      <c r="D67" s="28"/>
      <c r="E67" s="10">
        <v>7</v>
      </c>
      <c r="F67" s="7">
        <f t="shared" si="0"/>
        <v>1372.7678571428569</v>
      </c>
      <c r="G67" s="7">
        <f t="shared" si="1"/>
        <v>33.482142857142648</v>
      </c>
      <c r="H67" s="7">
        <f>IF(K67=0,0,IF(OR(ROW(H67)-13&lt;=$G$9,L67&gt;$G$7),0,$G$7/($G$8*12-$G$9)))</f>
        <v>1339.2857142857142</v>
      </c>
      <c r="I67" s="8">
        <f>IF(E67+48&lt;$F$11,0,IF(ROW(H67)-13-$F$11&gt;=$G$8*12,0,$G$7-L67))</f>
        <v>6696.4285714285215</v>
      </c>
      <c r="J67" s="9"/>
      <c r="K67" s="7">
        <f>IF(E67+48&lt;$F$11,0,IF(ROW(K67)-13-$F$11&lt;$G$9,0,$G$7/($G$8*12-$G$9)))</f>
        <v>1339.2857142857142</v>
      </c>
      <c r="L67" s="7">
        <f>SUM($K$13:K67)</f>
        <v>68303.571428571478</v>
      </c>
      <c r="M67" s="9"/>
      <c r="N67" s="2"/>
      <c r="O67" s="2"/>
      <c r="P67" s="2"/>
      <c r="Q67" s="2"/>
      <c r="R67" s="2"/>
    </row>
    <row r="68" spans="1:18" ht="12.75" customHeight="1">
      <c r="A68" s="2"/>
      <c r="B68" s="2"/>
      <c r="C68" s="2"/>
      <c r="D68" s="28"/>
      <c r="E68" s="10">
        <v>8</v>
      </c>
      <c r="F68" s="7">
        <f t="shared" si="0"/>
        <v>1367.1874999999998</v>
      </c>
      <c r="G68" s="7">
        <f t="shared" si="1"/>
        <v>27.901785714285523</v>
      </c>
      <c r="H68" s="7">
        <f>IF(K68=0,0,IF(OR(ROW(H68)-13&lt;=$G$9,L68&gt;$G$7),0,$G$7/($G$8*12-$G$9)))</f>
        <v>1339.2857142857142</v>
      </c>
      <c r="I68" s="8">
        <f>IF(E68+48&lt;$F$11,0,IF(ROW(H68)-13-$F$11&gt;=$G$8*12,0,$G$7-L68))</f>
        <v>5357.1428571428114</v>
      </c>
      <c r="J68" s="9"/>
      <c r="K68" s="7">
        <f>IF(E68+48&lt;$F$11,0,IF(ROW(K68)-13-$F$11&lt;$G$9,0,$G$7/($G$8*12-$G$9)))</f>
        <v>1339.2857142857142</v>
      </c>
      <c r="L68" s="7">
        <f>SUM($K$13:K68)</f>
        <v>69642.857142857189</v>
      </c>
      <c r="M68" s="9"/>
      <c r="N68" s="2"/>
      <c r="O68" s="2"/>
      <c r="P68" s="2"/>
      <c r="Q68" s="2"/>
      <c r="R68" s="2"/>
    </row>
    <row r="69" spans="1:18" ht="12.75" customHeight="1">
      <c r="A69" s="2"/>
      <c r="B69" s="2"/>
      <c r="C69" s="2"/>
      <c r="D69" s="28"/>
      <c r="E69" s="10">
        <v>9</v>
      </c>
      <c r="F69" s="7">
        <f t="shared" si="0"/>
        <v>1361.6071428571427</v>
      </c>
      <c r="G69" s="7">
        <f t="shared" si="1"/>
        <v>22.321428571428399</v>
      </c>
      <c r="H69" s="7">
        <f>IF(K69=0,0,IF(OR(ROW(H69)-13&lt;=$G$9,L69&gt;$G$7),0,$G$7/($G$8*12-$G$9)))</f>
        <v>1339.2857142857142</v>
      </c>
      <c r="I69" s="8">
        <f>IF(E69+48&lt;$F$11,0,IF(ROW(H69)-13-$F$11&gt;=$G$8*12,0,$G$7-L69))</f>
        <v>4017.8571428571013</v>
      </c>
      <c r="J69" s="9"/>
      <c r="K69" s="7">
        <f>IF(E69+48&lt;$F$11,0,IF(ROW(K69)-13-$F$11&lt;$G$9,0,$G$7/($G$8*12-$G$9)))</f>
        <v>1339.2857142857142</v>
      </c>
      <c r="L69" s="7">
        <f>SUM($K$13:K69)</f>
        <v>70982.142857142899</v>
      </c>
      <c r="M69" s="9"/>
      <c r="N69" s="2"/>
      <c r="O69" s="2"/>
      <c r="P69" s="2"/>
      <c r="Q69" s="2"/>
      <c r="R69" s="2"/>
    </row>
    <row r="70" spans="1:18" ht="12.75" customHeight="1">
      <c r="A70" s="2"/>
      <c r="B70" s="2"/>
      <c r="C70" s="2"/>
      <c r="D70" s="28"/>
      <c r="E70" s="10">
        <v>10</v>
      </c>
      <c r="F70" s="7">
        <f t="shared" si="0"/>
        <v>1356.0267857142856</v>
      </c>
      <c r="G70" s="7">
        <f t="shared" si="1"/>
        <v>16.741071428571274</v>
      </c>
      <c r="H70" s="7">
        <f>IF(K70=0,0,IF(OR(ROW(H70)-13&lt;=$G$9,L70&gt;$G$7),0,$G$7/($G$8*12-$G$9)))</f>
        <v>1339.2857142857142</v>
      </c>
      <c r="I70" s="8">
        <f>IF(E70+48&lt;$F$11,0,IF(ROW(H70)-13-$F$11&gt;=$G$8*12,0,$G$7-L70))</f>
        <v>2678.5714285713912</v>
      </c>
      <c r="J70" s="9"/>
      <c r="K70" s="7">
        <f>IF(E70+48&lt;$F$11,0,IF(ROW(K70)-13-$F$11&lt;$G$9,0,$G$7/($G$8*12-$G$9)))</f>
        <v>1339.2857142857142</v>
      </c>
      <c r="L70" s="7">
        <f>SUM($K$13:K70)</f>
        <v>72321.428571428609</v>
      </c>
      <c r="M70" s="9"/>
      <c r="N70" s="2"/>
      <c r="O70" s="2"/>
      <c r="P70" s="2"/>
      <c r="Q70" s="2"/>
      <c r="R70" s="2"/>
    </row>
    <row r="71" spans="1:18" ht="12.75" customHeight="1">
      <c r="A71" s="2"/>
      <c r="B71" s="2"/>
      <c r="C71" s="2"/>
      <c r="D71" s="28"/>
      <c r="E71" s="10">
        <v>11</v>
      </c>
      <c r="F71" s="7">
        <f t="shared" si="0"/>
        <v>1350.4464285714284</v>
      </c>
      <c r="G71" s="7">
        <f t="shared" si="1"/>
        <v>11.160714285714148</v>
      </c>
      <c r="H71" s="7">
        <f>IF(K71=0,0,IF(OR(ROW(H71)-13&lt;=$G$9,L71&gt;$G$7),0,$G$7/($G$8*12-$G$9)))</f>
        <v>1339.2857142857142</v>
      </c>
      <c r="I71" s="8">
        <f>IF(E71+48&lt;$F$11,0,IF(ROW(H71)-13-$F$11&gt;=$G$8*12,0,$G$7-L71))</f>
        <v>1339.285714285681</v>
      </c>
      <c r="J71" s="9"/>
      <c r="K71" s="7">
        <f>IF(E71+48&lt;$F$11,0,IF(ROW(K71)-13-$F$11&lt;$G$9,0,$G$7/($G$8*12-$G$9)))</f>
        <v>1339.2857142857142</v>
      </c>
      <c r="L71" s="7">
        <f>SUM($K$13:K71)</f>
        <v>73660.714285714319</v>
      </c>
      <c r="M71" s="9"/>
      <c r="N71" s="2"/>
      <c r="O71" s="2"/>
      <c r="P71" s="2"/>
      <c r="Q71" s="2"/>
      <c r="R71" s="2"/>
    </row>
    <row r="72" spans="1:18" ht="13.5" customHeight="1" thickBot="1">
      <c r="A72" s="2"/>
      <c r="B72" s="2"/>
      <c r="C72" s="2"/>
      <c r="D72" s="29"/>
      <c r="E72" s="11">
        <v>12</v>
      </c>
      <c r="F72" s="12">
        <f t="shared" si="0"/>
        <v>1344.8660714285713</v>
      </c>
      <c r="G72" s="12">
        <f t="shared" si="1"/>
        <v>5.5803571428570216</v>
      </c>
      <c r="H72" s="12">
        <f>IF(K72=0,0,IF(OR(ROW(H72)-13&lt;=$G$9,L72&gt;$G$7),0,$G$7/($G$8*12-$G$9)))</f>
        <v>1339.2857142857142</v>
      </c>
      <c r="I72" s="13">
        <f>IF(E72+48&lt;$F$11,0,IF(ROW(H72)-13-$F$11&gt;=$G$8*12,0,$G$7-L72))</f>
        <v>-2.9103830456733704E-11</v>
      </c>
      <c r="J72" s="9"/>
      <c r="K72" s="7">
        <f>IF(E72+48&lt;$F$11,0,IF(ROW(K72)-13-$F$11&lt;$G$9,0,$G$7/($G$8*12-$G$9)))</f>
        <v>1339.2857142857142</v>
      </c>
      <c r="L72" s="7">
        <f>SUM($K$13:K72)</f>
        <v>75000.000000000029</v>
      </c>
      <c r="M72" s="9"/>
      <c r="N72" s="2"/>
      <c r="O72" s="2"/>
      <c r="P72" s="2"/>
      <c r="Q72" s="2"/>
      <c r="R72" s="2"/>
    </row>
    <row r="73" spans="1:18" ht="12.75" customHeight="1">
      <c r="A73" s="2"/>
      <c r="B73" s="2"/>
      <c r="C73" s="2"/>
      <c r="D73" s="27" t="s">
        <v>13</v>
      </c>
      <c r="E73" s="5">
        <v>1</v>
      </c>
      <c r="F73" s="6">
        <f t="shared" si="0"/>
        <v>0</v>
      </c>
      <c r="G73" s="6">
        <f t="shared" si="1"/>
        <v>0</v>
      </c>
      <c r="H73" s="7">
        <f>IF(K73=0,0,IF(OR(ROW(H73)-13&lt;=$G$9,L73&gt;$G$7),0,$G$7/($G$8*12-$G$9)))</f>
        <v>0</v>
      </c>
      <c r="I73" s="14">
        <f>IF(E73+60&lt;$F$11,0,IF(ROW(H73)-13-$F$11&gt;=$G$8*12,0,$G$7-L73))</f>
        <v>0</v>
      </c>
      <c r="J73" s="9"/>
      <c r="K73" s="7">
        <f>IF(E73+60&lt;$F$11,0,IF(ROW(K73)-13-$F$11&lt;$G$9,0,$G$7/($G$8*12-$G$9)))</f>
        <v>1339.2857142857142</v>
      </c>
      <c r="L73" s="7">
        <f>SUM($K$13:K73)</f>
        <v>76339.285714285739</v>
      </c>
      <c r="M73" s="9"/>
      <c r="N73" s="2"/>
      <c r="O73" s="2"/>
      <c r="P73" s="2"/>
      <c r="Q73" s="2"/>
      <c r="R73" s="2"/>
    </row>
    <row r="74" spans="1:18" ht="12.75" customHeight="1">
      <c r="A74" s="2"/>
      <c r="B74" s="2"/>
      <c r="C74" s="2"/>
      <c r="D74" s="28"/>
      <c r="E74" s="10">
        <v>2</v>
      </c>
      <c r="F74" s="7">
        <f t="shared" si="0"/>
        <v>0</v>
      </c>
      <c r="G74" s="7">
        <f t="shared" si="1"/>
        <v>0</v>
      </c>
      <c r="H74" s="7">
        <f>IF(K74=0,0,IF(OR(ROW(H74)-13&lt;=$G$9,L74&gt;$G$7),0,$G$7/($G$8*12-$G$9)))</f>
        <v>0</v>
      </c>
      <c r="I74" s="8">
        <f>IF(E74+60&lt;$F$11,0,IF(ROW(H74)-13-$F$11&gt;=$G$8*12,0,$G$7-L74))</f>
        <v>0</v>
      </c>
      <c r="J74" s="9"/>
      <c r="K74" s="7">
        <f>IF(E74+60&lt;$F$11,0,IF(ROW(K74)-13-$F$11&lt;$G$9,0,$G$7/($G$8*12-$G$9)))</f>
        <v>1339.2857142857142</v>
      </c>
      <c r="L74" s="7">
        <f>SUM($K$13:K74)</f>
        <v>77678.571428571449</v>
      </c>
      <c r="M74" s="9"/>
      <c r="N74" s="2"/>
      <c r="O74" s="2"/>
      <c r="P74" s="2"/>
      <c r="Q74" s="2"/>
      <c r="R74" s="2"/>
    </row>
    <row r="75" spans="1:18" ht="12.75" customHeight="1">
      <c r="A75" s="2"/>
      <c r="B75" s="2"/>
      <c r="C75" s="2"/>
      <c r="D75" s="28"/>
      <c r="E75" s="10">
        <v>3</v>
      </c>
      <c r="F75" s="7">
        <f t="shared" si="0"/>
        <v>0</v>
      </c>
      <c r="G75" s="7">
        <f t="shared" si="1"/>
        <v>0</v>
      </c>
      <c r="H75" s="7">
        <f>IF(K75=0,0,IF(OR(ROW(H75)-13&lt;=$G$9,L75&gt;$G$7),0,$G$7/($G$8*12-$G$9)))</f>
        <v>0</v>
      </c>
      <c r="I75" s="8">
        <f>IF(E75+60&lt;$F$11,0,IF(ROW(H75)-13-$F$11&gt;=$G$8*12,0,$G$7-L75))</f>
        <v>0</v>
      </c>
      <c r="J75" s="9"/>
      <c r="K75" s="7">
        <f>IF(E75+60&lt;$F$11,0,IF(ROW(K75)-13-$F$11&lt;$G$9,0,$G$7/($G$8*12-$G$9)))</f>
        <v>1339.2857142857142</v>
      </c>
      <c r="L75" s="7">
        <f>SUM($K$13:K75)</f>
        <v>79017.857142857159</v>
      </c>
      <c r="M75" s="9"/>
      <c r="N75" s="2"/>
      <c r="O75" s="2"/>
      <c r="P75" s="2"/>
      <c r="Q75" s="2"/>
      <c r="R75" s="2"/>
    </row>
    <row r="76" spans="1:18" ht="12.75" customHeight="1">
      <c r="A76" s="2"/>
      <c r="B76" s="2"/>
      <c r="C76" s="2"/>
      <c r="D76" s="28"/>
      <c r="E76" s="10">
        <v>4</v>
      </c>
      <c r="F76" s="7">
        <f t="shared" si="0"/>
        <v>0</v>
      </c>
      <c r="G76" s="7">
        <f t="shared" si="1"/>
        <v>0</v>
      </c>
      <c r="H76" s="7">
        <f>IF(K76=0,0,IF(OR(ROW(H76)-13&lt;=$G$9,L76&gt;$G$7),0,$G$7/($G$8*12-$G$9)))</f>
        <v>0</v>
      </c>
      <c r="I76" s="8">
        <f>IF(E76+60&lt;$F$11,0,IF(ROW(H76)-13-$F$11&gt;=$G$8*12,0,$G$7-L76))</f>
        <v>0</v>
      </c>
      <c r="J76" s="9"/>
      <c r="K76" s="7">
        <f>IF(E76+60&lt;$F$11,0,IF(ROW(K76)-13-$F$11&lt;$G$9,0,$G$7/($G$8*12-$G$9)))</f>
        <v>1339.2857142857142</v>
      </c>
      <c r="L76" s="7">
        <f>SUM($K$13:K76)</f>
        <v>80357.14285714287</v>
      </c>
      <c r="M76" s="9"/>
      <c r="N76" s="2"/>
      <c r="O76" s="2"/>
      <c r="P76" s="2"/>
      <c r="Q76" s="2"/>
      <c r="R76" s="2"/>
    </row>
    <row r="77" spans="1:18" ht="12.75" customHeight="1">
      <c r="A77" s="2"/>
      <c r="B77" s="2"/>
      <c r="C77" s="2"/>
      <c r="D77" s="28"/>
      <c r="E77" s="10">
        <v>5</v>
      </c>
      <c r="F77" s="7">
        <f t="shared" ref="F77:F140" si="2">G77+H77</f>
        <v>0</v>
      </c>
      <c r="G77" s="7">
        <f t="shared" si="1"/>
        <v>0</v>
      </c>
      <c r="H77" s="7">
        <f>IF(K77=0,0,IF(OR(ROW(H77)-13&lt;=$G$9,L77&gt;$G$7),0,$G$7/($G$8*12-$G$9)))</f>
        <v>0</v>
      </c>
      <c r="I77" s="8">
        <f>IF(E77+60&lt;$F$11,0,IF(ROW(H77)-13-$F$11&gt;=$G$8*12,0,$G$7-L77))</f>
        <v>0</v>
      </c>
      <c r="J77" s="9"/>
      <c r="K77" s="7">
        <f>IF(E77+60&lt;$F$11,0,IF(ROW(K77)-13-$F$11&lt;$G$9,0,$G$7/($G$8*12-$G$9)))</f>
        <v>1339.2857142857142</v>
      </c>
      <c r="L77" s="7">
        <f>SUM($K$13:K77)</f>
        <v>81696.42857142858</v>
      </c>
      <c r="M77" s="9"/>
      <c r="N77" s="2"/>
      <c r="O77" s="2"/>
      <c r="P77" s="2"/>
      <c r="Q77" s="2"/>
      <c r="R77" s="2"/>
    </row>
    <row r="78" spans="1:18" ht="12.75" customHeight="1">
      <c r="A78" s="2"/>
      <c r="B78" s="2"/>
      <c r="C78" s="2"/>
      <c r="D78" s="28"/>
      <c r="E78" s="10">
        <v>6</v>
      </c>
      <c r="F78" s="7">
        <f t="shared" si="2"/>
        <v>0</v>
      </c>
      <c r="G78" s="7">
        <f t="shared" ref="G78:G109" si="3">IF(I78=0,0,(H78+I78)*$G$10/12)</f>
        <v>0</v>
      </c>
      <c r="H78" s="7">
        <f>IF(K78=0,0,IF(OR(ROW(H78)-13&lt;=$G$9,L78&gt;$G$7),0,$G$7/($G$8*12-$G$9)))</f>
        <v>0</v>
      </c>
      <c r="I78" s="8">
        <f>IF(E78+60&lt;$F$11,0,IF(ROW(H78)-13-$F$11&gt;=$G$8*12,0,$G$7-L78))</f>
        <v>0</v>
      </c>
      <c r="J78" s="9"/>
      <c r="K78" s="7">
        <f>IF(E78+60&lt;$F$11,0,IF(ROW(K78)-13-$F$11&lt;$G$9,0,$G$7/($G$8*12-$G$9)))</f>
        <v>1339.2857142857142</v>
      </c>
      <c r="L78" s="7">
        <f>SUM($K$13:K78)</f>
        <v>83035.71428571429</v>
      </c>
      <c r="M78" s="9"/>
      <c r="N78" s="2"/>
      <c r="O78" s="2"/>
      <c r="P78" s="2"/>
      <c r="Q78" s="2"/>
      <c r="R78" s="2"/>
    </row>
    <row r="79" spans="1:18" ht="12.75" customHeight="1">
      <c r="A79" s="2"/>
      <c r="B79" s="2"/>
      <c r="C79" s="2"/>
      <c r="D79" s="28"/>
      <c r="E79" s="10">
        <v>7</v>
      </c>
      <c r="F79" s="7">
        <f t="shared" si="2"/>
        <v>0</v>
      </c>
      <c r="G79" s="7">
        <f t="shared" si="3"/>
        <v>0</v>
      </c>
      <c r="H79" s="7">
        <f>IF(K79=0,0,IF(OR(ROW(H79)-13&lt;=$G$9,L79&gt;$G$7),0,$G$7/($G$8*12-$G$9)))</f>
        <v>0</v>
      </c>
      <c r="I79" s="8">
        <f>IF(E79+60&lt;$F$11,0,IF(ROW(H79)-13-$F$11&gt;=$G$8*12,0,$G$7-L79))</f>
        <v>0</v>
      </c>
      <c r="J79" s="9"/>
      <c r="K79" s="7">
        <f>IF(E79+60&lt;$F$11,0,IF(ROW(K79)-13-$F$11&lt;$G$9,0,$G$7/($G$8*12-$G$9)))</f>
        <v>1339.2857142857142</v>
      </c>
      <c r="L79" s="7">
        <f>SUM($K$13:K79)</f>
        <v>84375</v>
      </c>
      <c r="M79" s="9"/>
      <c r="N79" s="2"/>
      <c r="O79" s="2"/>
      <c r="P79" s="2"/>
      <c r="Q79" s="2"/>
      <c r="R79" s="2"/>
    </row>
    <row r="80" spans="1:18" ht="12.75" customHeight="1">
      <c r="A80" s="2"/>
      <c r="B80" s="2"/>
      <c r="C80" s="2"/>
      <c r="D80" s="28"/>
      <c r="E80" s="10">
        <v>8</v>
      </c>
      <c r="F80" s="7">
        <f t="shared" si="2"/>
        <v>0</v>
      </c>
      <c r="G80" s="7">
        <f t="shared" si="3"/>
        <v>0</v>
      </c>
      <c r="H80" s="7">
        <f>IF(K80=0,0,IF(OR(ROW(H80)-13&lt;=$G$9,L80&gt;$G$7),0,$G$7/($G$8*12-$G$9)))</f>
        <v>0</v>
      </c>
      <c r="I80" s="8">
        <f>IF(E80+60&lt;$F$11,0,IF(ROW(H80)-13-$F$11&gt;=$G$8*12,0,$G$7-L80))</f>
        <v>0</v>
      </c>
      <c r="J80" s="9"/>
      <c r="K80" s="7">
        <f>IF(E80+60&lt;$F$11,0,IF(ROW(K80)-13-$F$11&lt;$G$9,0,$G$7/($G$8*12-$G$9)))</f>
        <v>1339.2857142857142</v>
      </c>
      <c r="L80" s="7">
        <f>SUM($K$13:K80)</f>
        <v>85714.28571428571</v>
      </c>
      <c r="M80" s="9"/>
      <c r="N80" s="2"/>
      <c r="O80" s="2"/>
      <c r="P80" s="2"/>
      <c r="Q80" s="2"/>
      <c r="R80" s="2"/>
    </row>
    <row r="81" spans="1:18" ht="12.75" customHeight="1">
      <c r="A81" s="2"/>
      <c r="B81" s="2"/>
      <c r="C81" s="2"/>
      <c r="D81" s="28"/>
      <c r="E81" s="10">
        <v>9</v>
      </c>
      <c r="F81" s="7">
        <f t="shared" si="2"/>
        <v>0</v>
      </c>
      <c r="G81" s="7">
        <f t="shared" si="3"/>
        <v>0</v>
      </c>
      <c r="H81" s="7">
        <f>IF(K81=0,0,IF(OR(ROW(H81)-13&lt;=$G$9,L81&gt;$G$7),0,$G$7/($G$8*12-$G$9)))</f>
        <v>0</v>
      </c>
      <c r="I81" s="8">
        <f>IF(E81+60&lt;$F$11,0,IF(ROW(H81)-13-$F$11&gt;=$G$8*12,0,$G$7-L81))</f>
        <v>0</v>
      </c>
      <c r="J81" s="9"/>
      <c r="K81" s="7">
        <f>IF(E81+60&lt;$F$11,0,IF(ROW(K81)-13-$F$11&lt;$G$9,0,$G$7/($G$8*12-$G$9)))</f>
        <v>1339.2857142857142</v>
      </c>
      <c r="L81" s="7">
        <f>SUM($K$13:K81)</f>
        <v>87053.57142857142</v>
      </c>
      <c r="M81" s="9"/>
      <c r="N81" s="2"/>
      <c r="O81" s="2"/>
      <c r="P81" s="2"/>
      <c r="Q81" s="2"/>
      <c r="R81" s="2"/>
    </row>
    <row r="82" spans="1:18" ht="12.75" customHeight="1">
      <c r="A82" s="2"/>
      <c r="B82" s="2"/>
      <c r="C82" s="2"/>
      <c r="D82" s="28"/>
      <c r="E82" s="10">
        <v>10</v>
      </c>
      <c r="F82" s="7">
        <f t="shared" si="2"/>
        <v>0</v>
      </c>
      <c r="G82" s="7">
        <f t="shared" si="3"/>
        <v>0</v>
      </c>
      <c r="H82" s="7">
        <f>IF(K82=0,0,IF(OR(ROW(H82)-13&lt;=$G$9,L82&gt;$G$7),0,$G$7/($G$8*12-$G$9)))</f>
        <v>0</v>
      </c>
      <c r="I82" s="8">
        <f>IF(E82+60&lt;$F$11,0,IF(ROW(H82)-13-$F$11&gt;=$G$8*12,0,$G$7-L82))</f>
        <v>0</v>
      </c>
      <c r="J82" s="9"/>
      <c r="K82" s="7">
        <f>IF(E82+60&lt;$F$11,0,IF(ROW(K82)-13-$F$11&lt;$G$9,0,$G$7/($G$8*12-$G$9)))</f>
        <v>1339.2857142857142</v>
      </c>
      <c r="L82" s="7">
        <f>SUM($K$13:K82)</f>
        <v>88392.85714285713</v>
      </c>
      <c r="M82" s="9"/>
      <c r="N82" s="2"/>
      <c r="O82" s="2"/>
      <c r="P82" s="2"/>
      <c r="Q82" s="2"/>
      <c r="R82" s="2"/>
    </row>
    <row r="83" spans="1:18" ht="12.75" customHeight="1">
      <c r="A83" s="2"/>
      <c r="B83" s="2"/>
      <c r="C83" s="2"/>
      <c r="D83" s="28"/>
      <c r="E83" s="10">
        <v>11</v>
      </c>
      <c r="F83" s="7">
        <f t="shared" si="2"/>
        <v>0</v>
      </c>
      <c r="G83" s="7">
        <f t="shared" si="3"/>
        <v>0</v>
      </c>
      <c r="H83" s="7">
        <f>IF(K83=0,0,IF(OR(ROW(H83)-13&lt;=$G$9,L83&gt;$G$7),0,$G$7/($G$8*12-$G$9)))</f>
        <v>0</v>
      </c>
      <c r="I83" s="8">
        <f>IF(E83+60&lt;$F$11,0,IF(ROW(H83)-13-$F$11&gt;=$G$8*12,0,$G$7-L83))</f>
        <v>0</v>
      </c>
      <c r="J83" s="9"/>
      <c r="K83" s="7">
        <f>IF(E83+60&lt;$F$11,0,IF(ROW(K83)-13-$F$11&lt;$G$9,0,$G$7/($G$8*12-$G$9)))</f>
        <v>1339.2857142857142</v>
      </c>
      <c r="L83" s="7">
        <f>SUM($K$13:K83)</f>
        <v>89732.142857142841</v>
      </c>
      <c r="M83" s="9"/>
      <c r="N83" s="2"/>
      <c r="O83" s="2"/>
      <c r="P83" s="2"/>
      <c r="Q83" s="2"/>
      <c r="R83" s="2"/>
    </row>
    <row r="84" spans="1:18" ht="13.5" customHeight="1" thickBot="1">
      <c r="A84" s="2"/>
      <c r="B84" s="2"/>
      <c r="C84" s="2"/>
      <c r="D84" s="29"/>
      <c r="E84" s="11">
        <v>12</v>
      </c>
      <c r="F84" s="12">
        <f t="shared" si="2"/>
        <v>0</v>
      </c>
      <c r="G84" s="12">
        <f t="shared" si="3"/>
        <v>0</v>
      </c>
      <c r="H84" s="12">
        <f>IF(K84=0,0,IF(OR(ROW(H84)-13&lt;=$G$9,L84&gt;$G$7),0,$G$7/($G$8*12-$G$9)))</f>
        <v>0</v>
      </c>
      <c r="I84" s="13">
        <f>IF(E84+60&lt;$F$11,0,IF(ROW(H84)-13-$F$11&gt;=$G$8*12,0,$G$7-L84))</f>
        <v>0</v>
      </c>
      <c r="J84" s="9"/>
      <c r="K84" s="7">
        <f>IF(E84+60&lt;$F$11,0,IF(ROW(K84)-13-$F$11&lt;$G$9,0,$G$7/($G$8*12-$G$9)))</f>
        <v>1339.2857142857142</v>
      </c>
      <c r="L84" s="7">
        <f>SUM($K$13:K84)</f>
        <v>91071.428571428551</v>
      </c>
      <c r="M84" s="9"/>
      <c r="N84" s="2"/>
      <c r="O84" s="2"/>
      <c r="P84" s="2"/>
      <c r="Q84" s="2"/>
      <c r="R84" s="2"/>
    </row>
    <row r="85" spans="1:18" ht="12.75">
      <c r="A85" s="2"/>
      <c r="B85" s="2"/>
      <c r="C85" s="2"/>
      <c r="D85" s="27" t="s">
        <v>14</v>
      </c>
      <c r="E85" s="5">
        <v>1</v>
      </c>
      <c r="F85" s="6">
        <f t="shared" si="2"/>
        <v>0</v>
      </c>
      <c r="G85" s="6">
        <f t="shared" ref="G85:G148" si="4">IF(I85=0,0,(H85+I85)*$G$10/12)</f>
        <v>0</v>
      </c>
      <c r="H85" s="7">
        <f>IF(K85=0,0,IF(OR(ROW(H85)-13&lt;=$G$9,L85&gt;$G$7),0,$G$7/($G$8*12-$G$9)))</f>
        <v>0</v>
      </c>
      <c r="I85" s="14">
        <f>IF(E85+60&lt;$F$11,0,IF(ROW(H85)-13-$F$11&gt;=$G$8*12,0,$G$7-L85))</f>
        <v>0</v>
      </c>
      <c r="J85" s="2"/>
      <c r="K85" s="7">
        <f>IF(E85+60&lt;$F$11,0,IF(ROW(K85)-13-$F$11&lt;$G$9,0,$G$7/($G$8*12-$G$9)))</f>
        <v>1339.2857142857142</v>
      </c>
      <c r="L85" s="7">
        <f>SUM($K$13:K85)</f>
        <v>92410.714285714261</v>
      </c>
      <c r="M85" s="2"/>
      <c r="N85" s="2"/>
      <c r="O85" s="2"/>
      <c r="P85" s="2"/>
      <c r="Q85" s="2"/>
      <c r="R85" s="2"/>
    </row>
    <row r="86" spans="1:18" ht="12.75">
      <c r="A86" s="2"/>
      <c r="B86" s="2"/>
      <c r="C86" s="2"/>
      <c r="D86" s="28"/>
      <c r="E86" s="10">
        <v>2</v>
      </c>
      <c r="F86" s="7">
        <f t="shared" si="2"/>
        <v>0</v>
      </c>
      <c r="G86" s="7">
        <f t="shared" si="4"/>
        <v>0</v>
      </c>
      <c r="H86" s="7">
        <f>IF(K86=0,0,IF(OR(ROW(H86)-13&lt;=$G$9,L86&gt;$G$7),0,$G$7/($G$8*12-$G$9)))</f>
        <v>0</v>
      </c>
      <c r="I86" s="8">
        <f>IF(E86+60&lt;$F$11,0,IF(ROW(H86)-13-$F$11&gt;=$G$8*12,0,$G$7-L86))</f>
        <v>0</v>
      </c>
      <c r="J86" s="2"/>
      <c r="K86" s="7">
        <f>IF(E86+60&lt;$F$11,0,IF(ROW(K86)-13-$F$11&lt;$G$9,0,$G$7/($G$8*12-$G$9)))</f>
        <v>1339.2857142857142</v>
      </c>
      <c r="L86" s="7">
        <f>SUM($K$13:K86)</f>
        <v>93749.999999999971</v>
      </c>
      <c r="M86" s="2"/>
      <c r="N86" s="2"/>
      <c r="O86" s="2"/>
      <c r="P86" s="2"/>
      <c r="Q86" s="2"/>
      <c r="R86" s="2"/>
    </row>
    <row r="87" spans="1:18" ht="12.75">
      <c r="A87" s="2"/>
      <c r="B87" s="2"/>
      <c r="C87" s="2"/>
      <c r="D87" s="28"/>
      <c r="E87" s="10">
        <v>3</v>
      </c>
      <c r="F87" s="7">
        <f t="shared" si="2"/>
        <v>0</v>
      </c>
      <c r="G87" s="7">
        <f t="shared" si="4"/>
        <v>0</v>
      </c>
      <c r="H87" s="7">
        <f>IF(K87=0,0,IF(OR(ROW(H87)-13&lt;=$G$9,L87&gt;$G$7),0,$G$7/($G$8*12-$G$9)))</f>
        <v>0</v>
      </c>
      <c r="I87" s="8">
        <f>IF(E87+60&lt;$F$11,0,IF(ROW(H87)-13-$F$11&gt;=$G$8*12,0,$G$7-L87))</f>
        <v>0</v>
      </c>
      <c r="J87" s="2"/>
      <c r="K87" s="7">
        <f>IF(E87+60&lt;$F$11,0,IF(ROW(K87)-13-$F$11&lt;$G$9,0,$G$7/($G$8*12-$G$9)))</f>
        <v>1339.2857142857142</v>
      </c>
      <c r="L87" s="7">
        <f>SUM($K$13:K87)</f>
        <v>95089.285714285681</v>
      </c>
      <c r="M87" s="2"/>
      <c r="N87" s="2"/>
      <c r="O87" s="2"/>
      <c r="P87" s="2"/>
      <c r="Q87" s="2"/>
      <c r="R87" s="2"/>
    </row>
    <row r="88" spans="1:18" ht="12.75">
      <c r="A88" s="2"/>
      <c r="B88" s="2"/>
      <c r="C88" s="2"/>
      <c r="D88" s="28"/>
      <c r="E88" s="10">
        <v>4</v>
      </c>
      <c r="F88" s="7">
        <f t="shared" si="2"/>
        <v>0</v>
      </c>
      <c r="G88" s="7">
        <f t="shared" si="4"/>
        <v>0</v>
      </c>
      <c r="H88" s="7">
        <f>IF(K88=0,0,IF(OR(ROW(H88)-13&lt;=$G$9,L88&gt;$G$7),0,$G$7/($G$8*12-$G$9)))</f>
        <v>0</v>
      </c>
      <c r="I88" s="8">
        <f>IF(E88+60&lt;$F$11,0,IF(ROW(H88)-13-$F$11&gt;=$G$8*12,0,$G$7-L88))</f>
        <v>0</v>
      </c>
      <c r="J88" s="2"/>
      <c r="K88" s="7">
        <f>IF(E88+60&lt;$F$11,0,IF(ROW(K88)-13-$F$11&lt;$G$9,0,$G$7/($G$8*12-$G$9)))</f>
        <v>1339.2857142857142</v>
      </c>
      <c r="L88" s="7">
        <f>SUM($K$13:K88)</f>
        <v>96428.571428571391</v>
      </c>
      <c r="M88" s="2"/>
      <c r="N88" s="2"/>
      <c r="O88" s="2"/>
      <c r="P88" s="2"/>
      <c r="Q88" s="2"/>
      <c r="R88" s="2"/>
    </row>
    <row r="89" spans="1:18" ht="12.75">
      <c r="A89" s="2"/>
      <c r="B89" s="2"/>
      <c r="C89" s="2"/>
      <c r="D89" s="28"/>
      <c r="E89" s="10">
        <v>5</v>
      </c>
      <c r="F89" s="7">
        <f t="shared" si="2"/>
        <v>0</v>
      </c>
      <c r="G89" s="7">
        <f t="shared" si="4"/>
        <v>0</v>
      </c>
      <c r="H89" s="7">
        <f>IF(K89=0,0,IF(OR(ROW(H89)-13&lt;=$G$9,L89&gt;$G$7),0,$G$7/($G$8*12-$G$9)))</f>
        <v>0</v>
      </c>
      <c r="I89" s="8">
        <f>IF(E89+60&lt;$F$11,0,IF(ROW(H89)-13-$F$11&gt;=$G$8*12,0,$G$7-L89))</f>
        <v>0</v>
      </c>
      <c r="J89" s="2"/>
      <c r="K89" s="7">
        <f>IF(E89+60&lt;$F$11,0,IF(ROW(K89)-13-$F$11&lt;$G$9,0,$G$7/($G$8*12-$G$9)))</f>
        <v>1339.2857142857142</v>
      </c>
      <c r="L89" s="7">
        <f>SUM($K$13:K89)</f>
        <v>97767.857142857101</v>
      </c>
      <c r="M89" s="2"/>
      <c r="N89" s="2"/>
      <c r="O89" s="2"/>
      <c r="P89" s="2"/>
      <c r="Q89" s="2"/>
      <c r="R89" s="2"/>
    </row>
    <row r="90" spans="1:18" ht="12.75">
      <c r="A90" s="2"/>
      <c r="B90" s="2"/>
      <c r="C90" s="2"/>
      <c r="D90" s="28"/>
      <c r="E90" s="10">
        <v>6</v>
      </c>
      <c r="F90" s="7">
        <f t="shared" si="2"/>
        <v>0</v>
      </c>
      <c r="G90" s="7">
        <f t="shared" si="4"/>
        <v>0</v>
      </c>
      <c r="H90" s="7">
        <f>IF(K90=0,0,IF(OR(ROW(H90)-13&lt;=$G$9,L90&gt;$G$7),0,$G$7/($G$8*12-$G$9)))</f>
        <v>0</v>
      </c>
      <c r="I90" s="8">
        <f>IF(E90+60&lt;$F$11,0,IF(ROW(H90)-13-$F$11&gt;=$G$8*12,0,$G$7-L90))</f>
        <v>0</v>
      </c>
      <c r="J90" s="2"/>
      <c r="K90" s="7">
        <f>IF(E90+60&lt;$F$11,0,IF(ROW(K90)-13-$F$11&lt;$G$9,0,$G$7/($G$8*12-$G$9)))</f>
        <v>1339.2857142857142</v>
      </c>
      <c r="L90" s="7">
        <f>SUM($K$13:K90)</f>
        <v>99107.142857142811</v>
      </c>
      <c r="M90" s="2"/>
      <c r="N90" s="2"/>
      <c r="O90" s="2"/>
      <c r="P90" s="2"/>
      <c r="Q90" s="2"/>
      <c r="R90" s="2"/>
    </row>
    <row r="91" spans="1:18" ht="12.75">
      <c r="A91" s="2"/>
      <c r="B91" s="2"/>
      <c r="C91" s="2"/>
      <c r="D91" s="28"/>
      <c r="E91" s="10">
        <v>7</v>
      </c>
      <c r="F91" s="7">
        <f t="shared" si="2"/>
        <v>0</v>
      </c>
      <c r="G91" s="7">
        <f t="shared" si="4"/>
        <v>0</v>
      </c>
      <c r="H91" s="7">
        <f>IF(K91=0,0,IF(OR(ROW(H91)-13&lt;=$G$9,L91&gt;$G$7),0,$G$7/($G$8*12-$G$9)))</f>
        <v>0</v>
      </c>
      <c r="I91" s="8">
        <f>IF(E91+60&lt;$F$11,0,IF(ROW(H91)-13-$F$11&gt;=$G$8*12,0,$G$7-L91))</f>
        <v>0</v>
      </c>
      <c r="J91" s="2"/>
      <c r="K91" s="7">
        <f>IF(E91+60&lt;$F$11,0,IF(ROW(K91)-13-$F$11&lt;$G$9,0,$G$7/($G$8*12-$G$9)))</f>
        <v>1339.2857142857142</v>
      </c>
      <c r="L91" s="7">
        <f>SUM($K$13:K91)</f>
        <v>100446.42857142852</v>
      </c>
      <c r="M91" s="2"/>
      <c r="N91" s="2"/>
      <c r="O91" s="2"/>
      <c r="P91" s="2"/>
      <c r="Q91" s="2"/>
      <c r="R91" s="2"/>
    </row>
    <row r="92" spans="1:18" ht="12.75">
      <c r="A92" s="2"/>
      <c r="B92" s="2"/>
      <c r="C92" s="2"/>
      <c r="D92" s="28"/>
      <c r="E92" s="10">
        <v>8</v>
      </c>
      <c r="F92" s="7">
        <f t="shared" si="2"/>
        <v>0</v>
      </c>
      <c r="G92" s="7">
        <f t="shared" si="4"/>
        <v>0</v>
      </c>
      <c r="H92" s="7">
        <f>IF(K92=0,0,IF(OR(ROW(H92)-13&lt;=$G$9,L92&gt;$G$7),0,$G$7/($G$8*12-$G$9)))</f>
        <v>0</v>
      </c>
      <c r="I92" s="8">
        <f>IF(E92+60&lt;$F$11,0,IF(ROW(H92)-13-$F$11&gt;=$G$8*12,0,$G$7-L92))</f>
        <v>0</v>
      </c>
      <c r="J92" s="2"/>
      <c r="K92" s="7">
        <f>IF(E92+60&lt;$F$11,0,IF(ROW(K92)-13-$F$11&lt;$G$9,0,$G$7/($G$8*12-$G$9)))</f>
        <v>1339.2857142857142</v>
      </c>
      <c r="L92" s="7">
        <f>SUM($K$13:K92)</f>
        <v>101785.71428571423</v>
      </c>
      <c r="M92" s="2"/>
      <c r="N92" s="2"/>
      <c r="O92" s="2"/>
      <c r="P92" s="2"/>
      <c r="Q92" s="2"/>
      <c r="R92" s="2"/>
    </row>
    <row r="93" spans="1:18" ht="12.75">
      <c r="A93" s="2"/>
      <c r="B93" s="2"/>
      <c r="C93" s="2"/>
      <c r="D93" s="28"/>
      <c r="E93" s="10">
        <v>9</v>
      </c>
      <c r="F93" s="7">
        <f t="shared" si="2"/>
        <v>0</v>
      </c>
      <c r="G93" s="7">
        <f t="shared" si="4"/>
        <v>0</v>
      </c>
      <c r="H93" s="7">
        <f>IF(K93=0,0,IF(OR(ROW(H93)-13&lt;=$G$9,L93&gt;$G$7),0,$G$7/($G$8*12-$G$9)))</f>
        <v>0</v>
      </c>
      <c r="I93" s="8">
        <f>IF(E93+60&lt;$F$11,0,IF(ROW(H93)-13-$F$11&gt;=$G$8*12,0,$G$7-L93))</f>
        <v>0</v>
      </c>
      <c r="J93" s="2"/>
      <c r="K93" s="7">
        <f>IF(E93+60&lt;$F$11,0,IF(ROW(K93)-13-$F$11&lt;$G$9,0,$G$7/($G$8*12-$G$9)))</f>
        <v>1339.2857142857142</v>
      </c>
      <c r="L93" s="7">
        <f>SUM($K$13:K93)</f>
        <v>103124.99999999994</v>
      </c>
      <c r="M93" s="2"/>
      <c r="N93" s="2"/>
      <c r="O93" s="2"/>
      <c r="P93" s="2"/>
      <c r="Q93" s="2"/>
      <c r="R93" s="2"/>
    </row>
    <row r="94" spans="1:18" ht="12.75">
      <c r="A94" s="2"/>
      <c r="B94" s="2"/>
      <c r="C94" s="2"/>
      <c r="D94" s="28"/>
      <c r="E94" s="10">
        <v>10</v>
      </c>
      <c r="F94" s="7">
        <f t="shared" si="2"/>
        <v>0</v>
      </c>
      <c r="G94" s="7">
        <f t="shared" si="4"/>
        <v>0</v>
      </c>
      <c r="H94" s="7">
        <f>IF(K94=0,0,IF(OR(ROW(H94)-13&lt;=$G$9,L94&gt;$G$7),0,$G$7/($G$8*12-$G$9)))</f>
        <v>0</v>
      </c>
      <c r="I94" s="8">
        <f>IF(E94+60&lt;$F$11,0,IF(ROW(H94)-13-$F$11&gt;=$G$8*12,0,$G$7-L94))</f>
        <v>0</v>
      </c>
      <c r="J94" s="2"/>
      <c r="K94" s="7">
        <f>IF(E94+60&lt;$F$11,0,IF(ROW(K94)-13-$F$11&lt;$G$9,0,$G$7/($G$8*12-$G$9)))</f>
        <v>1339.2857142857142</v>
      </c>
      <c r="L94" s="7">
        <f>SUM($K$13:K94)</f>
        <v>104464.28571428565</v>
      </c>
      <c r="M94" s="2"/>
      <c r="N94" s="2"/>
      <c r="O94" s="2"/>
      <c r="P94" s="2"/>
      <c r="Q94" s="2"/>
      <c r="R94" s="2"/>
    </row>
    <row r="95" spans="1:18" ht="12.75">
      <c r="A95" s="2"/>
      <c r="B95" s="2"/>
      <c r="C95" s="2"/>
      <c r="D95" s="28"/>
      <c r="E95" s="10">
        <v>11</v>
      </c>
      <c r="F95" s="7">
        <f t="shared" si="2"/>
        <v>0</v>
      </c>
      <c r="G95" s="7">
        <f t="shared" si="4"/>
        <v>0</v>
      </c>
      <c r="H95" s="7">
        <f>IF(K95=0,0,IF(OR(ROW(H95)-13&lt;=$G$9,L95&gt;$G$7),0,$G$7/($G$8*12-$G$9)))</f>
        <v>0</v>
      </c>
      <c r="I95" s="8">
        <f>IF(E95+60&lt;$F$11,0,IF(ROW(H95)-13-$F$11&gt;=$G$8*12,0,$G$7-L95))</f>
        <v>0</v>
      </c>
      <c r="J95" s="2"/>
      <c r="K95" s="7">
        <f>IF(E95+60&lt;$F$11,0,IF(ROW(K95)-13-$F$11&lt;$G$9,0,$G$7/($G$8*12-$G$9)))</f>
        <v>1339.2857142857142</v>
      </c>
      <c r="L95" s="7">
        <f>SUM($K$13:K95)</f>
        <v>105803.57142857136</v>
      </c>
      <c r="M95" s="2"/>
      <c r="N95" s="2"/>
      <c r="O95" s="2"/>
      <c r="P95" s="2"/>
      <c r="Q95" s="2"/>
      <c r="R95" s="2"/>
    </row>
    <row r="96" spans="1:18" ht="13.5" thickBot="1">
      <c r="A96" s="2"/>
      <c r="B96" s="2"/>
      <c r="C96" s="2"/>
      <c r="D96" s="29"/>
      <c r="E96" s="11">
        <v>12</v>
      </c>
      <c r="F96" s="12">
        <f t="shared" si="2"/>
        <v>0</v>
      </c>
      <c r="G96" s="12">
        <f t="shared" si="4"/>
        <v>0</v>
      </c>
      <c r="H96" s="12">
        <f>IF(K96=0,0,IF(OR(ROW(H96)-13&lt;=$G$9,L96&gt;$G$7),0,$G$7/($G$8*12-$G$9)))</f>
        <v>0</v>
      </c>
      <c r="I96" s="13">
        <f>IF(E96+60&lt;$F$11,0,IF(ROW(H96)-13-$F$11&gt;=$G$8*12,0,$G$7-L96))</f>
        <v>0</v>
      </c>
      <c r="J96" s="2"/>
      <c r="K96" s="7">
        <f>IF(E96+60&lt;$F$11,0,IF(ROW(K96)-13-$F$11&lt;$G$9,0,$G$7/($G$8*12-$G$9)))</f>
        <v>1339.2857142857142</v>
      </c>
      <c r="L96" s="7">
        <f>SUM($K$13:K96)</f>
        <v>107142.85714285707</v>
      </c>
      <c r="M96" s="2"/>
      <c r="N96" s="2"/>
      <c r="O96" s="2"/>
      <c r="P96" s="2"/>
      <c r="Q96" s="2"/>
      <c r="R96" s="2"/>
    </row>
    <row r="97" spans="1:18" ht="12.75">
      <c r="A97" s="2"/>
      <c r="B97" s="2"/>
      <c r="C97" s="2"/>
      <c r="D97" s="27" t="s">
        <v>15</v>
      </c>
      <c r="E97" s="5">
        <v>1</v>
      </c>
      <c r="F97" s="6">
        <f t="shared" si="2"/>
        <v>0</v>
      </c>
      <c r="G97" s="6">
        <f t="shared" si="4"/>
        <v>0</v>
      </c>
      <c r="H97" s="7">
        <f>IF(K97=0,0,IF(OR(ROW(H97)-13&lt;=$G$9,L97&gt;$G$7),0,$G$7/($G$8*12-$G$9)))</f>
        <v>0</v>
      </c>
      <c r="I97" s="14">
        <f>IF(E97+60&lt;$F$11,0,IF(ROW(H97)-13-$F$11&gt;=$G$8*12,0,$G$7-L97))</f>
        <v>0</v>
      </c>
      <c r="J97" s="2"/>
      <c r="K97" s="7">
        <f>IF(E97+60&lt;$F$11,0,IF(ROW(K97)-13-$F$11&lt;$G$9,0,$G$7/($G$8*12-$G$9)))</f>
        <v>1339.2857142857142</v>
      </c>
      <c r="L97" s="7">
        <f>SUM($K$13:K97)</f>
        <v>108482.14285714278</v>
      </c>
      <c r="M97" s="2"/>
      <c r="N97" s="2"/>
      <c r="O97" s="2"/>
      <c r="P97" s="2"/>
      <c r="Q97" s="2"/>
      <c r="R97" s="2"/>
    </row>
    <row r="98" spans="1:18" ht="12.75">
      <c r="A98" s="2"/>
      <c r="B98" s="2"/>
      <c r="C98" s="2"/>
      <c r="D98" s="28"/>
      <c r="E98" s="10">
        <v>2</v>
      </c>
      <c r="F98" s="7">
        <f t="shared" si="2"/>
        <v>0</v>
      </c>
      <c r="G98" s="7">
        <f t="shared" si="4"/>
        <v>0</v>
      </c>
      <c r="H98" s="7">
        <f>IF(K98=0,0,IF(OR(ROW(H98)-13&lt;=$G$9,L98&gt;$G$7),0,$G$7/($G$8*12-$G$9)))</f>
        <v>0</v>
      </c>
      <c r="I98" s="8">
        <f>IF(E98+60&lt;$F$11,0,IF(ROW(H98)-13-$F$11&gt;=$G$8*12,0,$G$7-L98))</f>
        <v>0</v>
      </c>
      <c r="J98" s="2"/>
      <c r="K98" s="7">
        <f>IF(E98+60&lt;$F$11,0,IF(ROW(K98)-13-$F$11&lt;$G$9,0,$G$7/($G$8*12-$G$9)))</f>
        <v>1339.2857142857142</v>
      </c>
      <c r="L98" s="7">
        <f>SUM($K$13:K98)</f>
        <v>109821.42857142849</v>
      </c>
      <c r="M98" s="2"/>
      <c r="N98" s="2"/>
      <c r="O98" s="2"/>
      <c r="P98" s="2"/>
      <c r="Q98" s="2"/>
      <c r="R98" s="2"/>
    </row>
    <row r="99" spans="1:18" ht="12.75">
      <c r="A99" s="2"/>
      <c r="B99" s="2"/>
      <c r="C99" s="2"/>
      <c r="D99" s="28"/>
      <c r="E99" s="10">
        <v>3</v>
      </c>
      <c r="F99" s="7">
        <f t="shared" si="2"/>
        <v>0</v>
      </c>
      <c r="G99" s="7">
        <f t="shared" si="4"/>
        <v>0</v>
      </c>
      <c r="H99" s="7">
        <f>IF(K99=0,0,IF(OR(ROW(H99)-13&lt;=$G$9,L99&gt;$G$7),0,$G$7/($G$8*12-$G$9)))</f>
        <v>0</v>
      </c>
      <c r="I99" s="8">
        <f>IF(E99+60&lt;$F$11,0,IF(ROW(H99)-13-$F$11&gt;=$G$8*12,0,$G$7-L99))</f>
        <v>0</v>
      </c>
      <c r="J99" s="2"/>
      <c r="K99" s="7">
        <f>IF(E99+60&lt;$F$11,0,IF(ROW(K99)-13-$F$11&lt;$G$9,0,$G$7/($G$8*12-$G$9)))</f>
        <v>1339.2857142857142</v>
      </c>
      <c r="L99" s="7">
        <f>SUM($K$13:K99)</f>
        <v>111160.7142857142</v>
      </c>
      <c r="M99" s="2"/>
      <c r="N99" s="2"/>
      <c r="O99" s="2"/>
      <c r="P99" s="2"/>
      <c r="Q99" s="2"/>
      <c r="R99" s="2"/>
    </row>
    <row r="100" spans="1:18" ht="12.75">
      <c r="A100" s="2"/>
      <c r="B100" s="2"/>
      <c r="C100" s="2"/>
      <c r="D100" s="28"/>
      <c r="E100" s="10">
        <v>4</v>
      </c>
      <c r="F100" s="7">
        <f t="shared" si="2"/>
        <v>0</v>
      </c>
      <c r="G100" s="7">
        <f t="shared" si="4"/>
        <v>0</v>
      </c>
      <c r="H100" s="7">
        <f>IF(K100=0,0,IF(OR(ROW(H100)-13&lt;=$G$9,L100&gt;$G$7),0,$G$7/($G$8*12-$G$9)))</f>
        <v>0</v>
      </c>
      <c r="I100" s="8">
        <f>IF(E100+60&lt;$F$11,0,IF(ROW(H100)-13-$F$11&gt;=$G$8*12,0,$G$7-L100))</f>
        <v>0</v>
      </c>
      <c r="J100" s="2"/>
      <c r="K100" s="7">
        <f>IF(E100+60&lt;$F$11,0,IF(ROW(K100)-13-$F$11&lt;$G$9,0,$G$7/($G$8*12-$G$9)))</f>
        <v>1339.2857142857142</v>
      </c>
      <c r="L100" s="7">
        <f>SUM($K$13:K100)</f>
        <v>112499.99999999991</v>
      </c>
      <c r="M100" s="2"/>
      <c r="N100" s="2"/>
      <c r="O100" s="2"/>
      <c r="P100" s="2"/>
      <c r="Q100" s="2"/>
      <c r="R100" s="2"/>
    </row>
    <row r="101" spans="1:18" ht="12.75">
      <c r="A101" s="2"/>
      <c r="B101" s="2"/>
      <c r="C101" s="2"/>
      <c r="D101" s="28"/>
      <c r="E101" s="10">
        <v>5</v>
      </c>
      <c r="F101" s="7">
        <f t="shared" si="2"/>
        <v>0</v>
      </c>
      <c r="G101" s="7">
        <f t="shared" si="4"/>
        <v>0</v>
      </c>
      <c r="H101" s="7">
        <f>IF(K101=0,0,IF(OR(ROW(H101)-13&lt;=$G$9,L101&gt;$G$7),0,$G$7/($G$8*12-$G$9)))</f>
        <v>0</v>
      </c>
      <c r="I101" s="8">
        <f>IF(E101+60&lt;$F$11,0,IF(ROW(H101)-13-$F$11&gt;=$G$8*12,0,$G$7-L101))</f>
        <v>0</v>
      </c>
      <c r="J101" s="2"/>
      <c r="K101" s="7">
        <f>IF(E101+60&lt;$F$11,0,IF(ROW(K101)-13-$F$11&lt;$G$9,0,$G$7/($G$8*12-$G$9)))</f>
        <v>1339.2857142857142</v>
      </c>
      <c r="L101" s="7">
        <f>SUM($K$13:K101)</f>
        <v>113839.28571428562</v>
      </c>
      <c r="M101" s="2"/>
      <c r="N101" s="2"/>
      <c r="O101" s="2"/>
      <c r="P101" s="2"/>
      <c r="Q101" s="2"/>
      <c r="R101" s="2"/>
    </row>
    <row r="102" spans="1:18" ht="12.75">
      <c r="A102" s="2"/>
      <c r="B102" s="2"/>
      <c r="C102" s="2"/>
      <c r="D102" s="28"/>
      <c r="E102" s="10">
        <v>6</v>
      </c>
      <c r="F102" s="7">
        <f t="shared" si="2"/>
        <v>0</v>
      </c>
      <c r="G102" s="7">
        <f t="shared" si="4"/>
        <v>0</v>
      </c>
      <c r="H102" s="7">
        <f>IF(K102=0,0,IF(OR(ROW(H102)-13&lt;=$G$9,L102&gt;$G$7),0,$G$7/($G$8*12-$G$9)))</f>
        <v>0</v>
      </c>
      <c r="I102" s="8">
        <f>IF(E102+60&lt;$F$11,0,IF(ROW(H102)-13-$F$11&gt;=$G$8*12,0,$G$7-L102))</f>
        <v>0</v>
      </c>
      <c r="J102" s="2"/>
      <c r="K102" s="7">
        <f>IF(E102+60&lt;$F$11,0,IF(ROW(K102)-13-$F$11&lt;$G$9,0,$G$7/($G$8*12-$G$9)))</f>
        <v>1339.2857142857142</v>
      </c>
      <c r="L102" s="7">
        <f>SUM($K$13:K102)</f>
        <v>115178.57142857133</v>
      </c>
      <c r="M102" s="2"/>
      <c r="N102" s="2"/>
      <c r="O102" s="2"/>
      <c r="P102" s="2"/>
      <c r="Q102" s="2"/>
      <c r="R102" s="2"/>
    </row>
    <row r="103" spans="1:18" ht="12.75">
      <c r="A103" s="2"/>
      <c r="B103" s="2"/>
      <c r="C103" s="2"/>
      <c r="D103" s="28"/>
      <c r="E103" s="10">
        <v>7</v>
      </c>
      <c r="F103" s="7">
        <f t="shared" si="2"/>
        <v>0</v>
      </c>
      <c r="G103" s="7">
        <f t="shared" si="4"/>
        <v>0</v>
      </c>
      <c r="H103" s="7">
        <f>IF(K103=0,0,IF(OR(ROW(H103)-13&lt;=$G$9,L103&gt;$G$7),0,$G$7/($G$8*12-$G$9)))</f>
        <v>0</v>
      </c>
      <c r="I103" s="8">
        <f>IF(E103+60&lt;$F$11,0,IF(ROW(H103)-13-$F$11&gt;=$G$8*12,0,$G$7-L103))</f>
        <v>0</v>
      </c>
      <c r="J103" s="2"/>
      <c r="K103" s="7">
        <f>IF(E103+60&lt;$F$11,0,IF(ROW(K103)-13-$F$11&lt;$G$9,0,$G$7/($G$8*12-$G$9)))</f>
        <v>1339.2857142857142</v>
      </c>
      <c r="L103" s="7">
        <f>SUM($K$13:K103)</f>
        <v>116517.85714285704</v>
      </c>
      <c r="M103" s="2"/>
      <c r="N103" s="2"/>
      <c r="O103" s="2"/>
      <c r="P103" s="2"/>
      <c r="Q103" s="2"/>
      <c r="R103" s="2"/>
    </row>
    <row r="104" spans="1:18" ht="12.75">
      <c r="A104" s="2"/>
      <c r="B104" s="2"/>
      <c r="C104" s="2"/>
      <c r="D104" s="28"/>
      <c r="E104" s="10">
        <v>8</v>
      </c>
      <c r="F104" s="7">
        <f t="shared" si="2"/>
        <v>0</v>
      </c>
      <c r="G104" s="7">
        <f t="shared" si="4"/>
        <v>0</v>
      </c>
      <c r="H104" s="7">
        <f>IF(K104=0,0,IF(OR(ROW(H104)-13&lt;=$G$9,L104&gt;$G$7),0,$G$7/($G$8*12-$G$9)))</f>
        <v>0</v>
      </c>
      <c r="I104" s="8">
        <f>IF(E104+60&lt;$F$11,0,IF(ROW(H104)-13-$F$11&gt;=$G$8*12,0,$G$7-L104))</f>
        <v>0</v>
      </c>
      <c r="J104" s="2"/>
      <c r="K104" s="7">
        <f>IF(E104+60&lt;$F$11,0,IF(ROW(K104)-13-$F$11&lt;$G$9,0,$G$7/($G$8*12-$G$9)))</f>
        <v>1339.2857142857142</v>
      </c>
      <c r="L104" s="7">
        <f>SUM($K$13:K104)</f>
        <v>117857.14285714275</v>
      </c>
      <c r="M104" s="2"/>
      <c r="N104" s="2"/>
      <c r="O104" s="2"/>
      <c r="P104" s="2"/>
      <c r="Q104" s="2"/>
      <c r="R104" s="2"/>
    </row>
    <row r="105" spans="1:18" ht="12.75">
      <c r="A105" s="2"/>
      <c r="B105" s="2"/>
      <c r="C105" s="2"/>
      <c r="D105" s="28"/>
      <c r="E105" s="10">
        <v>9</v>
      </c>
      <c r="F105" s="7">
        <f t="shared" si="2"/>
        <v>0</v>
      </c>
      <c r="G105" s="7">
        <f t="shared" si="4"/>
        <v>0</v>
      </c>
      <c r="H105" s="7">
        <f>IF(K105=0,0,IF(OR(ROW(H105)-13&lt;=$G$9,L105&gt;$G$7),0,$G$7/($G$8*12-$G$9)))</f>
        <v>0</v>
      </c>
      <c r="I105" s="8">
        <f>IF(E105+60&lt;$F$11,0,IF(ROW(H105)-13-$F$11&gt;=$G$8*12,0,$G$7-L105))</f>
        <v>0</v>
      </c>
      <c r="J105" s="2"/>
      <c r="K105" s="7">
        <f>IF(E105+60&lt;$F$11,0,IF(ROW(K105)-13-$F$11&lt;$G$9,0,$G$7/($G$8*12-$G$9)))</f>
        <v>1339.2857142857142</v>
      </c>
      <c r="L105" s="7">
        <f>SUM($K$13:K105)</f>
        <v>119196.42857142846</v>
      </c>
      <c r="M105" s="2"/>
      <c r="N105" s="2"/>
      <c r="O105" s="2"/>
      <c r="P105" s="2"/>
      <c r="Q105" s="2"/>
      <c r="R105" s="2"/>
    </row>
    <row r="106" spans="1:18" ht="12.75">
      <c r="A106" s="2"/>
      <c r="B106" s="2"/>
      <c r="C106" s="2"/>
      <c r="D106" s="28"/>
      <c r="E106" s="10">
        <v>10</v>
      </c>
      <c r="F106" s="7">
        <f t="shared" si="2"/>
        <v>0</v>
      </c>
      <c r="G106" s="7">
        <f t="shared" si="4"/>
        <v>0</v>
      </c>
      <c r="H106" s="7">
        <f>IF(K106=0,0,IF(OR(ROW(H106)-13&lt;=$G$9,L106&gt;$G$7),0,$G$7/($G$8*12-$G$9)))</f>
        <v>0</v>
      </c>
      <c r="I106" s="8">
        <f>IF(E106+60&lt;$F$11,0,IF(ROW(H106)-13-$F$11&gt;=$G$8*12,0,$G$7-L106))</f>
        <v>0</v>
      </c>
      <c r="J106" s="2"/>
      <c r="K106" s="7">
        <f>IF(E106+60&lt;$F$11,0,IF(ROW(K106)-13-$F$11&lt;$G$9,0,$G$7/($G$8*12-$G$9)))</f>
        <v>1339.2857142857142</v>
      </c>
      <c r="L106" s="7">
        <f>SUM($K$13:K106)</f>
        <v>120535.71428571417</v>
      </c>
      <c r="M106" s="2"/>
      <c r="N106" s="2"/>
      <c r="O106" s="2"/>
      <c r="P106" s="2"/>
      <c r="Q106" s="2"/>
      <c r="R106" s="2"/>
    </row>
    <row r="107" spans="1:18" ht="12.75">
      <c r="A107" s="2"/>
      <c r="B107" s="2"/>
      <c r="C107" s="2"/>
      <c r="D107" s="28"/>
      <c r="E107" s="10">
        <v>11</v>
      </c>
      <c r="F107" s="7">
        <f t="shared" si="2"/>
        <v>0</v>
      </c>
      <c r="G107" s="7">
        <f t="shared" si="4"/>
        <v>0</v>
      </c>
      <c r="H107" s="7">
        <f>IF(K107=0,0,IF(OR(ROW(H107)-13&lt;=$G$9,L107&gt;$G$7),0,$G$7/($G$8*12-$G$9)))</f>
        <v>0</v>
      </c>
      <c r="I107" s="8">
        <f>IF(E107+60&lt;$F$11,0,IF(ROW(H107)-13-$F$11&gt;=$G$8*12,0,$G$7-L107))</f>
        <v>0</v>
      </c>
      <c r="J107" s="2"/>
      <c r="K107" s="7">
        <f>IF(E107+60&lt;$F$11,0,IF(ROW(K107)-13-$F$11&lt;$G$9,0,$G$7/($G$8*12-$G$9)))</f>
        <v>1339.2857142857142</v>
      </c>
      <c r="L107" s="7">
        <f>SUM($K$13:K107)</f>
        <v>121874.99999999988</v>
      </c>
      <c r="M107" s="2"/>
      <c r="N107" s="2"/>
      <c r="O107" s="2"/>
      <c r="P107" s="2"/>
      <c r="Q107" s="2"/>
      <c r="R107" s="2"/>
    </row>
    <row r="108" spans="1:18" ht="13.5" thickBot="1">
      <c r="A108" s="2"/>
      <c r="B108" s="2"/>
      <c r="C108" s="2"/>
      <c r="D108" s="29"/>
      <c r="E108" s="11">
        <v>12</v>
      </c>
      <c r="F108" s="12">
        <f t="shared" si="2"/>
        <v>0</v>
      </c>
      <c r="G108" s="12">
        <f t="shared" si="4"/>
        <v>0</v>
      </c>
      <c r="H108" s="12">
        <f>IF(K108=0,0,IF(OR(ROW(H108)-13&lt;=$G$9,L108&gt;$G$7),0,$G$7/($G$8*12-$G$9)))</f>
        <v>0</v>
      </c>
      <c r="I108" s="13">
        <f>IF(E108+60&lt;$F$11,0,IF(ROW(H108)-13-$F$11&gt;=$G$8*12,0,$G$7-L108))</f>
        <v>0</v>
      </c>
      <c r="J108" s="2"/>
      <c r="K108" s="7">
        <f>IF(E108+60&lt;$F$11,0,IF(ROW(K108)-13-$F$11&lt;$G$9,0,$G$7/($G$8*12-$G$9)))</f>
        <v>1339.2857142857142</v>
      </c>
      <c r="L108" s="7">
        <f>SUM($K$13:K108)</f>
        <v>123214.28571428559</v>
      </c>
      <c r="M108" s="2"/>
      <c r="N108" s="2"/>
      <c r="O108" s="2"/>
      <c r="P108" s="2"/>
      <c r="Q108" s="2"/>
      <c r="R108" s="2"/>
    </row>
    <row r="109" spans="1:18" ht="12.75">
      <c r="A109" s="2"/>
      <c r="B109" s="2"/>
      <c r="C109" s="2"/>
      <c r="D109" s="27" t="s">
        <v>16</v>
      </c>
      <c r="E109" s="5">
        <v>1</v>
      </c>
      <c r="F109" s="6">
        <f t="shared" si="2"/>
        <v>0</v>
      </c>
      <c r="G109" s="6">
        <f t="shared" si="4"/>
        <v>0</v>
      </c>
      <c r="H109" s="7">
        <f>IF(K109=0,0,IF(OR(ROW(H109)-13&lt;=$G$9,L109&gt;$G$7),0,$G$7/($G$8*12-$G$9)))</f>
        <v>0</v>
      </c>
      <c r="I109" s="14">
        <f>IF(E109+60&lt;$F$11,0,IF(ROW(H109)-13-$F$11&gt;=$G$8*12,0,$G$7-L109))</f>
        <v>0</v>
      </c>
      <c r="J109" s="2"/>
      <c r="K109" s="7">
        <f>IF(E109+60&lt;$F$11,0,IF(ROW(K109)-13-$F$11&lt;$G$9,0,$G$7/($G$8*12-$G$9)))</f>
        <v>1339.2857142857142</v>
      </c>
      <c r="L109" s="7">
        <f>SUM($K$13:K109)</f>
        <v>124553.5714285713</v>
      </c>
      <c r="M109" s="2"/>
      <c r="N109" s="2"/>
      <c r="O109" s="2"/>
      <c r="P109" s="2"/>
      <c r="Q109" s="2"/>
      <c r="R109" s="2"/>
    </row>
    <row r="110" spans="1:18" ht="12.75">
      <c r="A110" s="2"/>
      <c r="B110" s="2"/>
      <c r="C110" s="2"/>
      <c r="D110" s="28"/>
      <c r="E110" s="10">
        <v>2</v>
      </c>
      <c r="F110" s="7">
        <f t="shared" si="2"/>
        <v>0</v>
      </c>
      <c r="G110" s="7">
        <f t="shared" si="4"/>
        <v>0</v>
      </c>
      <c r="H110" s="7">
        <f>IF(K110=0,0,IF(OR(ROW(H110)-13&lt;=$G$9,L110&gt;$G$7),0,$G$7/($G$8*12-$G$9)))</f>
        <v>0</v>
      </c>
      <c r="I110" s="8">
        <f>IF(E110+60&lt;$F$11,0,IF(ROW(H110)-13-$F$11&gt;=$G$8*12,0,$G$7-L110))</f>
        <v>0</v>
      </c>
      <c r="J110" s="2"/>
      <c r="K110" s="7">
        <f>IF(E110+60&lt;$F$11,0,IF(ROW(K110)-13-$F$11&lt;$G$9,0,$G$7/($G$8*12-$G$9)))</f>
        <v>1339.2857142857142</v>
      </c>
      <c r="L110" s="7">
        <f>SUM($K$13:K110)</f>
        <v>125892.85714285701</v>
      </c>
      <c r="M110" s="2"/>
      <c r="N110" s="2"/>
      <c r="O110" s="2"/>
      <c r="P110" s="2"/>
      <c r="Q110" s="2"/>
      <c r="R110" s="2"/>
    </row>
    <row r="111" spans="1:18" ht="12.75">
      <c r="A111" s="2"/>
      <c r="B111" s="2"/>
      <c r="C111" s="2"/>
      <c r="D111" s="28"/>
      <c r="E111" s="10">
        <v>3</v>
      </c>
      <c r="F111" s="7">
        <f t="shared" si="2"/>
        <v>0</v>
      </c>
      <c r="G111" s="7">
        <f t="shared" si="4"/>
        <v>0</v>
      </c>
      <c r="H111" s="7">
        <f>IF(K111=0,0,IF(OR(ROW(H111)-13&lt;=$G$9,L111&gt;$G$7),0,$G$7/($G$8*12-$G$9)))</f>
        <v>0</v>
      </c>
      <c r="I111" s="8">
        <f>IF(E111+60&lt;$F$11,0,IF(ROW(H111)-13-$F$11&gt;=$G$8*12,0,$G$7-L111))</f>
        <v>0</v>
      </c>
      <c r="J111" s="2"/>
      <c r="K111" s="7">
        <f>IF(E111+60&lt;$F$11,0,IF(ROW(K111)-13-$F$11&lt;$G$9,0,$G$7/($G$8*12-$G$9)))</f>
        <v>1339.2857142857142</v>
      </c>
      <c r="L111" s="7">
        <f>SUM($K$13:K111)</f>
        <v>127232.14285714272</v>
      </c>
      <c r="M111" s="2"/>
      <c r="N111" s="2"/>
      <c r="O111" s="2"/>
      <c r="P111" s="2"/>
      <c r="Q111" s="2"/>
      <c r="R111" s="2"/>
    </row>
    <row r="112" spans="1:18" ht="12.75">
      <c r="A112" s="2"/>
      <c r="B112" s="2"/>
      <c r="C112" s="2"/>
      <c r="D112" s="28"/>
      <c r="E112" s="10">
        <v>4</v>
      </c>
      <c r="F112" s="7">
        <f t="shared" si="2"/>
        <v>0</v>
      </c>
      <c r="G112" s="7">
        <f t="shared" si="4"/>
        <v>0</v>
      </c>
      <c r="H112" s="7">
        <f>IF(K112=0,0,IF(OR(ROW(H112)-13&lt;=$G$9,L112&gt;$G$7),0,$G$7/($G$8*12-$G$9)))</f>
        <v>0</v>
      </c>
      <c r="I112" s="8">
        <f>IF(E112+60&lt;$F$11,0,IF(ROW(H112)-13-$F$11&gt;=$G$8*12,0,$G$7-L112))</f>
        <v>0</v>
      </c>
      <c r="J112" s="2"/>
      <c r="K112" s="7">
        <f>IF(E112+60&lt;$F$11,0,IF(ROW(K112)-13-$F$11&lt;$G$9,0,$G$7/($G$8*12-$G$9)))</f>
        <v>1339.2857142857142</v>
      </c>
      <c r="L112" s="7">
        <f>SUM($K$13:K112)</f>
        <v>128571.42857142843</v>
      </c>
      <c r="M112" s="2"/>
      <c r="N112" s="2"/>
      <c r="O112" s="2"/>
      <c r="P112" s="2"/>
      <c r="Q112" s="2"/>
      <c r="R112" s="2"/>
    </row>
    <row r="113" spans="1:18" ht="12.75">
      <c r="A113" s="2"/>
      <c r="B113" s="2"/>
      <c r="C113" s="2"/>
      <c r="D113" s="28"/>
      <c r="E113" s="10">
        <v>5</v>
      </c>
      <c r="F113" s="7">
        <f t="shared" si="2"/>
        <v>0</v>
      </c>
      <c r="G113" s="7">
        <f t="shared" si="4"/>
        <v>0</v>
      </c>
      <c r="H113" s="7">
        <f>IF(K113=0,0,IF(OR(ROW(H113)-13&lt;=$G$9,L113&gt;$G$7),0,$G$7/($G$8*12-$G$9)))</f>
        <v>0</v>
      </c>
      <c r="I113" s="8">
        <f>IF(E113+60&lt;$F$11,0,IF(ROW(H113)-13-$F$11&gt;=$G$8*12,0,$G$7-L113))</f>
        <v>0</v>
      </c>
      <c r="J113" s="2"/>
      <c r="K113" s="7">
        <f>IF(E113+60&lt;$F$11,0,IF(ROW(K113)-13-$F$11&lt;$G$9,0,$G$7/($G$8*12-$G$9)))</f>
        <v>1339.2857142857142</v>
      </c>
      <c r="L113" s="7">
        <f>SUM($K$13:K113)</f>
        <v>129910.71428571414</v>
      </c>
      <c r="M113" s="2"/>
      <c r="N113" s="2"/>
      <c r="O113" s="2"/>
      <c r="P113" s="2"/>
      <c r="Q113" s="2"/>
      <c r="R113" s="2"/>
    </row>
    <row r="114" spans="1:18" ht="12.75">
      <c r="A114" s="2"/>
      <c r="B114" s="2"/>
      <c r="C114" s="2"/>
      <c r="D114" s="28"/>
      <c r="E114" s="10">
        <v>6</v>
      </c>
      <c r="F114" s="7">
        <f t="shared" si="2"/>
        <v>0</v>
      </c>
      <c r="G114" s="7">
        <f t="shared" si="4"/>
        <v>0</v>
      </c>
      <c r="H114" s="7">
        <f>IF(K114=0,0,IF(OR(ROW(H114)-13&lt;=$G$9,L114&gt;$G$7),0,$G$7/($G$8*12-$G$9)))</f>
        <v>0</v>
      </c>
      <c r="I114" s="8">
        <f>IF(E114+60&lt;$F$11,0,IF(ROW(H114)-13-$F$11&gt;=$G$8*12,0,$G$7-L114))</f>
        <v>0</v>
      </c>
      <c r="J114" s="2"/>
      <c r="K114" s="7">
        <f>IF(E114+60&lt;$F$11,0,IF(ROW(K114)-13-$F$11&lt;$G$9,0,$G$7/($G$8*12-$G$9)))</f>
        <v>1339.2857142857142</v>
      </c>
      <c r="L114" s="7">
        <f>SUM($K$13:K114)</f>
        <v>131249.99999999985</v>
      </c>
      <c r="M114" s="2"/>
      <c r="N114" s="2"/>
      <c r="O114" s="2"/>
      <c r="P114" s="2"/>
      <c r="Q114" s="2"/>
      <c r="R114" s="2"/>
    </row>
    <row r="115" spans="1:18" ht="12.75">
      <c r="A115" s="2"/>
      <c r="B115" s="2"/>
      <c r="C115" s="2"/>
      <c r="D115" s="28"/>
      <c r="E115" s="10">
        <v>7</v>
      </c>
      <c r="F115" s="7">
        <f t="shared" si="2"/>
        <v>0</v>
      </c>
      <c r="G115" s="7">
        <f t="shared" si="4"/>
        <v>0</v>
      </c>
      <c r="H115" s="7">
        <f>IF(K115=0,0,IF(OR(ROW(H115)-13&lt;=$G$9,L115&gt;$G$7),0,$G$7/($G$8*12-$G$9)))</f>
        <v>0</v>
      </c>
      <c r="I115" s="8">
        <f>IF(E115+60&lt;$F$11,0,IF(ROW(H115)-13-$F$11&gt;=$G$8*12,0,$G$7-L115))</f>
        <v>0</v>
      </c>
      <c r="J115" s="2"/>
      <c r="K115" s="7">
        <f>IF(E115+60&lt;$F$11,0,IF(ROW(K115)-13-$F$11&lt;$G$9,0,$G$7/($G$8*12-$G$9)))</f>
        <v>1339.2857142857142</v>
      </c>
      <c r="L115" s="7">
        <f>SUM($K$13:K115)</f>
        <v>132589.28571428556</v>
      </c>
      <c r="M115" s="2"/>
      <c r="N115" s="2"/>
      <c r="O115" s="2"/>
      <c r="P115" s="2"/>
      <c r="Q115" s="2"/>
      <c r="R115" s="2"/>
    </row>
    <row r="116" spans="1:18" ht="12.75">
      <c r="A116" s="2"/>
      <c r="B116" s="2"/>
      <c r="C116" s="2"/>
      <c r="D116" s="28"/>
      <c r="E116" s="10">
        <v>8</v>
      </c>
      <c r="F116" s="7">
        <f t="shared" si="2"/>
        <v>0</v>
      </c>
      <c r="G116" s="7">
        <f t="shared" si="4"/>
        <v>0</v>
      </c>
      <c r="H116" s="7">
        <f>IF(K116=0,0,IF(OR(ROW(H116)-13&lt;=$G$9,L116&gt;$G$7),0,$G$7/($G$8*12-$G$9)))</f>
        <v>0</v>
      </c>
      <c r="I116" s="8">
        <f>IF(E116+60&lt;$F$11,0,IF(ROW(H116)-13-$F$11&gt;=$G$8*12,0,$G$7-L116))</f>
        <v>0</v>
      </c>
      <c r="J116" s="2"/>
      <c r="K116" s="7">
        <f>IF(E116+60&lt;$F$11,0,IF(ROW(K116)-13-$F$11&lt;$G$9,0,$G$7/($G$8*12-$G$9)))</f>
        <v>1339.2857142857142</v>
      </c>
      <c r="L116" s="7">
        <f>SUM($K$13:K116)</f>
        <v>133928.57142857127</v>
      </c>
      <c r="M116" s="2"/>
      <c r="N116" s="2"/>
      <c r="O116" s="2"/>
      <c r="P116" s="2"/>
      <c r="Q116" s="2"/>
      <c r="R116" s="2"/>
    </row>
    <row r="117" spans="1:18" ht="12.75">
      <c r="A117" s="2"/>
      <c r="B117" s="2"/>
      <c r="C117" s="2"/>
      <c r="D117" s="28"/>
      <c r="E117" s="10">
        <v>9</v>
      </c>
      <c r="F117" s="7">
        <f t="shared" si="2"/>
        <v>0</v>
      </c>
      <c r="G117" s="7">
        <f t="shared" si="4"/>
        <v>0</v>
      </c>
      <c r="H117" s="7">
        <f>IF(K117=0,0,IF(OR(ROW(H117)-13&lt;=$G$9,L117&gt;$G$7),0,$G$7/($G$8*12-$G$9)))</f>
        <v>0</v>
      </c>
      <c r="I117" s="8">
        <f>IF(E117+60&lt;$F$11,0,IF(ROW(H117)-13-$F$11&gt;=$G$8*12,0,$G$7-L117))</f>
        <v>0</v>
      </c>
      <c r="J117" s="2"/>
      <c r="K117" s="7">
        <f>IF(E117+60&lt;$F$11,0,IF(ROW(K117)-13-$F$11&lt;$G$9,0,$G$7/($G$8*12-$G$9)))</f>
        <v>1339.2857142857142</v>
      </c>
      <c r="L117" s="7">
        <f>SUM($K$13:K117)</f>
        <v>135267.85714285698</v>
      </c>
      <c r="M117" s="2"/>
      <c r="N117" s="2"/>
      <c r="O117" s="2"/>
      <c r="P117" s="2"/>
      <c r="Q117" s="2"/>
      <c r="R117" s="2"/>
    </row>
    <row r="118" spans="1:18" ht="12.75">
      <c r="A118" s="2"/>
      <c r="B118" s="2"/>
      <c r="C118" s="2"/>
      <c r="D118" s="28"/>
      <c r="E118" s="10">
        <v>10</v>
      </c>
      <c r="F118" s="7">
        <f t="shared" si="2"/>
        <v>0</v>
      </c>
      <c r="G118" s="7">
        <f t="shared" si="4"/>
        <v>0</v>
      </c>
      <c r="H118" s="7">
        <f>IF(K118=0,0,IF(OR(ROW(H118)-13&lt;=$G$9,L118&gt;$G$7),0,$G$7/($G$8*12-$G$9)))</f>
        <v>0</v>
      </c>
      <c r="I118" s="8">
        <f>IF(E118+60&lt;$F$11,0,IF(ROW(H118)-13-$F$11&gt;=$G$8*12,0,$G$7-L118))</f>
        <v>0</v>
      </c>
      <c r="J118" s="2"/>
      <c r="K118" s="7">
        <f>IF(E118+60&lt;$F$11,0,IF(ROW(K118)-13-$F$11&lt;$G$9,0,$G$7/($G$8*12-$G$9)))</f>
        <v>1339.2857142857142</v>
      </c>
      <c r="L118" s="7">
        <f>SUM($K$13:K118)</f>
        <v>136607.14285714269</v>
      </c>
      <c r="M118" s="2"/>
      <c r="N118" s="2"/>
      <c r="O118" s="2"/>
      <c r="P118" s="2"/>
      <c r="Q118" s="2"/>
      <c r="R118" s="2"/>
    </row>
    <row r="119" spans="1:18" ht="12.75">
      <c r="A119" s="2"/>
      <c r="B119" s="2"/>
      <c r="C119" s="2"/>
      <c r="D119" s="28"/>
      <c r="E119" s="10">
        <v>11</v>
      </c>
      <c r="F119" s="7">
        <f t="shared" si="2"/>
        <v>0</v>
      </c>
      <c r="G119" s="7">
        <f t="shared" si="4"/>
        <v>0</v>
      </c>
      <c r="H119" s="7">
        <f>IF(K119=0,0,IF(OR(ROW(H119)-13&lt;=$G$9,L119&gt;$G$7),0,$G$7/($G$8*12-$G$9)))</f>
        <v>0</v>
      </c>
      <c r="I119" s="8">
        <f>IF(E119+60&lt;$F$11,0,IF(ROW(H119)-13-$F$11&gt;=$G$8*12,0,$G$7-L119))</f>
        <v>0</v>
      </c>
      <c r="J119" s="2"/>
      <c r="K119" s="7">
        <f>IF(E119+60&lt;$F$11,0,IF(ROW(K119)-13-$F$11&lt;$G$9,0,$G$7/($G$8*12-$G$9)))</f>
        <v>1339.2857142857142</v>
      </c>
      <c r="L119" s="7">
        <f>SUM($K$13:K119)</f>
        <v>137946.42857142841</v>
      </c>
      <c r="M119" s="2"/>
      <c r="N119" s="2"/>
      <c r="O119" s="2"/>
      <c r="P119" s="2"/>
      <c r="Q119" s="2"/>
      <c r="R119" s="2"/>
    </row>
    <row r="120" spans="1:18" ht="13.5" thickBot="1">
      <c r="A120" s="2"/>
      <c r="B120" s="2"/>
      <c r="C120" s="2"/>
      <c r="D120" s="29"/>
      <c r="E120" s="11">
        <v>12</v>
      </c>
      <c r="F120" s="12">
        <f t="shared" si="2"/>
        <v>0</v>
      </c>
      <c r="G120" s="12">
        <f t="shared" si="4"/>
        <v>0</v>
      </c>
      <c r="H120" s="12">
        <f>IF(K120=0,0,IF(OR(ROW(H120)-13&lt;=$G$9,L120&gt;$G$7),0,$G$7/($G$8*12-$G$9)))</f>
        <v>0</v>
      </c>
      <c r="I120" s="13">
        <f>IF(E120+60&lt;$F$11,0,IF(ROW(H120)-13-$F$11&gt;=$G$8*12,0,$G$7-L120))</f>
        <v>0</v>
      </c>
      <c r="J120" s="2"/>
      <c r="K120" s="7">
        <f>IF(E120+60&lt;$F$11,0,IF(ROW(K120)-13-$F$11&lt;$G$9,0,$G$7/($G$8*12-$G$9)))</f>
        <v>1339.2857142857142</v>
      </c>
      <c r="L120" s="7">
        <f>SUM($K$13:K120)</f>
        <v>139285.71428571412</v>
      </c>
      <c r="M120" s="2"/>
      <c r="N120" s="2"/>
      <c r="O120" s="2"/>
      <c r="P120" s="2"/>
      <c r="Q120" s="2"/>
      <c r="R120" s="2"/>
    </row>
    <row r="121" spans="1:18" ht="12.75">
      <c r="A121" s="2"/>
      <c r="B121" s="2"/>
      <c r="C121" s="2"/>
      <c r="D121" s="27" t="s">
        <v>17</v>
      </c>
      <c r="E121" s="5">
        <v>1</v>
      </c>
      <c r="F121" s="6">
        <f t="shared" si="2"/>
        <v>0</v>
      </c>
      <c r="G121" s="6">
        <f t="shared" si="4"/>
        <v>0</v>
      </c>
      <c r="H121" s="7">
        <f>IF(K121=0,0,IF(OR(ROW(H121)-13&lt;=$G$9,L121&gt;$G$7),0,$G$7/($G$8*12-$G$9)))</f>
        <v>0</v>
      </c>
      <c r="I121" s="14">
        <f>IF(E121+60&lt;$F$11,0,IF(ROW(H121)-13-$F$11&gt;=$G$8*12,0,$G$7-L121))</f>
        <v>0</v>
      </c>
      <c r="J121" s="2"/>
      <c r="K121" s="7">
        <f>IF(E121+60&lt;$F$11,0,IF(ROW(K121)-13-$F$11&lt;$G$9,0,$G$7/($G$8*12-$G$9)))</f>
        <v>1339.2857142857142</v>
      </c>
      <c r="L121" s="7">
        <f>SUM($K$13:K121)</f>
        <v>140624.99999999983</v>
      </c>
      <c r="M121" s="2"/>
      <c r="N121" s="2"/>
      <c r="O121" s="2"/>
      <c r="P121" s="2"/>
      <c r="Q121" s="2"/>
      <c r="R121" s="2"/>
    </row>
    <row r="122" spans="1:18" ht="12.75">
      <c r="A122" s="2"/>
      <c r="B122" s="2"/>
      <c r="C122" s="2"/>
      <c r="D122" s="28"/>
      <c r="E122" s="10">
        <v>2</v>
      </c>
      <c r="F122" s="7">
        <f t="shared" si="2"/>
        <v>0</v>
      </c>
      <c r="G122" s="7">
        <f t="shared" si="4"/>
        <v>0</v>
      </c>
      <c r="H122" s="7">
        <f>IF(K122=0,0,IF(OR(ROW(H122)-13&lt;=$G$9,L122&gt;$G$7),0,$G$7/($G$8*12-$G$9)))</f>
        <v>0</v>
      </c>
      <c r="I122" s="8">
        <f>IF(E122+60&lt;$F$11,0,IF(ROW(H122)-13-$F$11&gt;=$G$8*12,0,$G$7-L122))</f>
        <v>0</v>
      </c>
      <c r="J122" s="2"/>
      <c r="K122" s="7">
        <f>IF(E122+60&lt;$F$11,0,IF(ROW(K122)-13-$F$11&lt;$G$9,0,$G$7/($G$8*12-$G$9)))</f>
        <v>1339.2857142857142</v>
      </c>
      <c r="L122" s="7">
        <f>SUM($K$13:K122)</f>
        <v>141964.28571428554</v>
      </c>
      <c r="M122" s="2"/>
      <c r="N122" s="2"/>
      <c r="O122" s="2"/>
      <c r="P122" s="2"/>
      <c r="Q122" s="2"/>
      <c r="R122" s="2"/>
    </row>
    <row r="123" spans="1:18" ht="12.75">
      <c r="A123" s="2"/>
      <c r="B123" s="2"/>
      <c r="C123" s="2"/>
      <c r="D123" s="28"/>
      <c r="E123" s="10">
        <v>3</v>
      </c>
      <c r="F123" s="7">
        <f t="shared" si="2"/>
        <v>0</v>
      </c>
      <c r="G123" s="7">
        <f t="shared" si="4"/>
        <v>0</v>
      </c>
      <c r="H123" s="7">
        <f>IF(K123=0,0,IF(OR(ROW(H123)-13&lt;=$G$9,L123&gt;$G$7),0,$G$7/($G$8*12-$G$9)))</f>
        <v>0</v>
      </c>
      <c r="I123" s="8">
        <f>IF(E123+60&lt;$F$11,0,IF(ROW(H123)-13-$F$11&gt;=$G$8*12,0,$G$7-L123))</f>
        <v>0</v>
      </c>
      <c r="J123" s="2"/>
      <c r="K123" s="7">
        <f>IF(E123+60&lt;$F$11,0,IF(ROW(K123)-13-$F$11&lt;$G$9,0,$G$7/($G$8*12-$G$9)))</f>
        <v>1339.2857142857142</v>
      </c>
      <c r="L123" s="7">
        <f>SUM($K$13:K123)</f>
        <v>143303.57142857125</v>
      </c>
      <c r="M123" s="2"/>
      <c r="N123" s="2"/>
      <c r="O123" s="2"/>
      <c r="P123" s="2"/>
      <c r="Q123" s="2"/>
      <c r="R123" s="2"/>
    </row>
    <row r="124" spans="1:18" ht="12.75">
      <c r="A124" s="2"/>
      <c r="B124" s="2"/>
      <c r="C124" s="2"/>
      <c r="D124" s="28"/>
      <c r="E124" s="10">
        <v>4</v>
      </c>
      <c r="F124" s="7">
        <f t="shared" si="2"/>
        <v>0</v>
      </c>
      <c r="G124" s="7">
        <f t="shared" si="4"/>
        <v>0</v>
      </c>
      <c r="H124" s="7">
        <f>IF(K124=0,0,IF(OR(ROW(H124)-13&lt;=$G$9,L124&gt;$G$7),0,$G$7/($G$8*12-$G$9)))</f>
        <v>0</v>
      </c>
      <c r="I124" s="8">
        <f>IF(E124+60&lt;$F$11,0,IF(ROW(H124)-13-$F$11&gt;=$G$8*12,0,$G$7-L124))</f>
        <v>0</v>
      </c>
      <c r="J124" s="2"/>
      <c r="K124" s="7">
        <f>IF(E124+60&lt;$F$11,0,IF(ROW(K124)-13-$F$11&lt;$G$9,0,$G$7/($G$8*12-$G$9)))</f>
        <v>1339.2857142857142</v>
      </c>
      <c r="L124" s="7">
        <f>SUM($K$13:K124)</f>
        <v>144642.85714285696</v>
      </c>
      <c r="M124" s="2"/>
      <c r="N124" s="2"/>
      <c r="O124" s="2"/>
      <c r="P124" s="2"/>
      <c r="Q124" s="2"/>
      <c r="R124" s="2"/>
    </row>
    <row r="125" spans="1:18" ht="12.75">
      <c r="A125" s="2"/>
      <c r="B125" s="2"/>
      <c r="C125" s="2"/>
      <c r="D125" s="28"/>
      <c r="E125" s="10">
        <v>5</v>
      </c>
      <c r="F125" s="7">
        <f t="shared" si="2"/>
        <v>0</v>
      </c>
      <c r="G125" s="7">
        <f t="shared" si="4"/>
        <v>0</v>
      </c>
      <c r="H125" s="7">
        <f>IF(K125=0,0,IF(OR(ROW(H125)-13&lt;=$G$9,L125&gt;$G$7),0,$G$7/($G$8*12-$G$9)))</f>
        <v>0</v>
      </c>
      <c r="I125" s="8">
        <f>IF(E125+60&lt;$F$11,0,IF(ROW(H125)-13-$F$11&gt;=$G$8*12,0,$G$7-L125))</f>
        <v>0</v>
      </c>
      <c r="J125" s="2"/>
      <c r="K125" s="7">
        <f>IF(E125+60&lt;$F$11,0,IF(ROW(K125)-13-$F$11&lt;$G$9,0,$G$7/($G$8*12-$G$9)))</f>
        <v>1339.2857142857142</v>
      </c>
      <c r="L125" s="7">
        <f>SUM($K$13:K125)</f>
        <v>145982.14285714267</v>
      </c>
      <c r="M125" s="2"/>
      <c r="N125" s="2"/>
      <c r="O125" s="2"/>
      <c r="P125" s="2"/>
      <c r="Q125" s="2"/>
      <c r="R125" s="2"/>
    </row>
    <row r="126" spans="1:18" ht="12.75">
      <c r="A126" s="2"/>
      <c r="B126" s="2"/>
      <c r="C126" s="2"/>
      <c r="D126" s="28"/>
      <c r="E126" s="10">
        <v>6</v>
      </c>
      <c r="F126" s="7">
        <f t="shared" si="2"/>
        <v>0</v>
      </c>
      <c r="G126" s="7">
        <f t="shared" si="4"/>
        <v>0</v>
      </c>
      <c r="H126" s="7">
        <f>IF(K126=0,0,IF(OR(ROW(H126)-13&lt;=$G$9,L126&gt;$G$7),0,$G$7/($G$8*12-$G$9)))</f>
        <v>0</v>
      </c>
      <c r="I126" s="8">
        <f>IF(E126+60&lt;$F$11,0,IF(ROW(H126)-13-$F$11&gt;=$G$8*12,0,$G$7-L126))</f>
        <v>0</v>
      </c>
      <c r="J126" s="2"/>
      <c r="K126" s="7">
        <f>IF(E126+60&lt;$F$11,0,IF(ROW(K126)-13-$F$11&lt;$G$9,0,$G$7/($G$8*12-$G$9)))</f>
        <v>1339.2857142857142</v>
      </c>
      <c r="L126" s="7">
        <f>SUM($K$13:K126)</f>
        <v>147321.42857142838</v>
      </c>
      <c r="M126" s="2"/>
      <c r="N126" s="2"/>
      <c r="O126" s="2"/>
      <c r="P126" s="2"/>
      <c r="Q126" s="2"/>
      <c r="R126" s="2"/>
    </row>
    <row r="127" spans="1:18" ht="12.75">
      <c r="A127" s="2"/>
      <c r="B127" s="2"/>
      <c r="C127" s="2"/>
      <c r="D127" s="28"/>
      <c r="E127" s="10">
        <v>7</v>
      </c>
      <c r="F127" s="7">
        <f t="shared" si="2"/>
        <v>0</v>
      </c>
      <c r="G127" s="7">
        <f t="shared" si="4"/>
        <v>0</v>
      </c>
      <c r="H127" s="7">
        <f>IF(K127=0,0,IF(OR(ROW(H127)-13&lt;=$G$9,L127&gt;$G$7),0,$G$7/($G$8*12-$G$9)))</f>
        <v>0</v>
      </c>
      <c r="I127" s="8">
        <f>IF(E127+60&lt;$F$11,0,IF(ROW(H127)-13-$F$11&gt;=$G$8*12,0,$G$7-L127))</f>
        <v>0</v>
      </c>
      <c r="J127" s="2"/>
      <c r="K127" s="7">
        <f>IF(E127+60&lt;$F$11,0,IF(ROW(K127)-13-$F$11&lt;$G$9,0,$G$7/($G$8*12-$G$9)))</f>
        <v>1339.2857142857142</v>
      </c>
      <c r="L127" s="7">
        <f>SUM($K$13:K127)</f>
        <v>148660.71428571409</v>
      </c>
      <c r="M127" s="2"/>
      <c r="N127" s="2"/>
      <c r="O127" s="2"/>
      <c r="P127" s="2"/>
      <c r="Q127" s="2"/>
      <c r="R127" s="2"/>
    </row>
    <row r="128" spans="1:18" ht="12.75">
      <c r="A128" s="2"/>
      <c r="B128" s="2"/>
      <c r="C128" s="2"/>
      <c r="D128" s="28"/>
      <c r="E128" s="10">
        <v>8</v>
      </c>
      <c r="F128" s="7">
        <f t="shared" si="2"/>
        <v>0</v>
      </c>
      <c r="G128" s="7">
        <f t="shared" si="4"/>
        <v>0</v>
      </c>
      <c r="H128" s="7">
        <f>IF(K128=0,0,IF(OR(ROW(H128)-13&lt;=$G$9,L128&gt;$G$7),0,$G$7/($G$8*12-$G$9)))</f>
        <v>0</v>
      </c>
      <c r="I128" s="8">
        <f>IF(E128+60&lt;$F$11,0,IF(ROW(H128)-13-$F$11&gt;=$G$8*12,0,$G$7-L128))</f>
        <v>0</v>
      </c>
      <c r="J128" s="2"/>
      <c r="K128" s="7">
        <f>IF(E128+60&lt;$F$11,0,IF(ROW(K128)-13-$F$11&lt;$G$9,0,$G$7/($G$8*12-$G$9)))</f>
        <v>1339.2857142857142</v>
      </c>
      <c r="L128" s="7">
        <f>SUM($K$13:K128)</f>
        <v>149999.9999999998</v>
      </c>
      <c r="M128" s="2"/>
      <c r="N128" s="2"/>
      <c r="O128" s="2"/>
      <c r="P128" s="2"/>
      <c r="Q128" s="2"/>
      <c r="R128" s="2"/>
    </row>
    <row r="129" spans="1:18" ht="12.75">
      <c r="A129" s="2"/>
      <c r="B129" s="2"/>
      <c r="C129" s="2"/>
      <c r="D129" s="28"/>
      <c r="E129" s="10">
        <v>9</v>
      </c>
      <c r="F129" s="7">
        <f t="shared" si="2"/>
        <v>0</v>
      </c>
      <c r="G129" s="7">
        <f t="shared" si="4"/>
        <v>0</v>
      </c>
      <c r="H129" s="7">
        <f>IF(K129=0,0,IF(OR(ROW(H129)-13&lt;=$G$9,L129&gt;$G$7),0,$G$7/($G$8*12-$G$9)))</f>
        <v>0</v>
      </c>
      <c r="I129" s="8">
        <f>IF(E129+60&lt;$F$11,0,IF(ROW(H129)-13-$F$11&gt;=$G$8*12,0,$G$7-L129))</f>
        <v>0</v>
      </c>
      <c r="J129" s="2"/>
      <c r="K129" s="7">
        <f>IF(E129+60&lt;$F$11,0,IF(ROW(K129)-13-$F$11&lt;$G$9,0,$G$7/($G$8*12-$G$9)))</f>
        <v>1339.2857142857142</v>
      </c>
      <c r="L129" s="7">
        <f>SUM($K$13:K129)</f>
        <v>151339.28571428551</v>
      </c>
      <c r="M129" s="2"/>
      <c r="N129" s="2"/>
      <c r="O129" s="2"/>
      <c r="P129" s="2"/>
      <c r="Q129" s="2"/>
      <c r="R129" s="2"/>
    </row>
    <row r="130" spans="1:18" ht="12.75">
      <c r="A130" s="2"/>
      <c r="B130" s="2"/>
      <c r="C130" s="2"/>
      <c r="D130" s="28"/>
      <c r="E130" s="10">
        <v>10</v>
      </c>
      <c r="F130" s="7">
        <f t="shared" si="2"/>
        <v>0</v>
      </c>
      <c r="G130" s="7">
        <f t="shared" si="4"/>
        <v>0</v>
      </c>
      <c r="H130" s="7">
        <f>IF(K130=0,0,IF(OR(ROW(H130)-13&lt;=$G$9,L130&gt;$G$7),0,$G$7/($G$8*12-$G$9)))</f>
        <v>0</v>
      </c>
      <c r="I130" s="8">
        <f>IF(E130+60&lt;$F$11,0,IF(ROW(H130)-13-$F$11&gt;=$G$8*12,0,$G$7-L130))</f>
        <v>0</v>
      </c>
      <c r="J130" s="2"/>
      <c r="K130" s="7">
        <f>IF(E130+60&lt;$F$11,0,IF(ROW(K130)-13-$F$11&lt;$G$9,0,$G$7/($G$8*12-$G$9)))</f>
        <v>1339.2857142857142</v>
      </c>
      <c r="L130" s="7">
        <f>SUM($K$13:K130)</f>
        <v>152678.57142857122</v>
      </c>
      <c r="M130" s="2"/>
      <c r="N130" s="2"/>
      <c r="O130" s="2"/>
      <c r="P130" s="2"/>
      <c r="Q130" s="2"/>
      <c r="R130" s="2"/>
    </row>
    <row r="131" spans="1:18" ht="12.75">
      <c r="A131" s="2"/>
      <c r="B131" s="2"/>
      <c r="C131" s="2"/>
      <c r="D131" s="28"/>
      <c r="E131" s="10">
        <v>11</v>
      </c>
      <c r="F131" s="7">
        <f t="shared" si="2"/>
        <v>0</v>
      </c>
      <c r="G131" s="7">
        <f t="shared" si="4"/>
        <v>0</v>
      </c>
      <c r="H131" s="7">
        <f>IF(K131=0,0,IF(OR(ROW(H131)-13&lt;=$G$9,L131&gt;$G$7),0,$G$7/($G$8*12-$G$9)))</f>
        <v>0</v>
      </c>
      <c r="I131" s="8">
        <f>IF(E131+60&lt;$F$11,0,IF(ROW(H131)-13-$F$11&gt;=$G$8*12,0,$G$7-L131))</f>
        <v>0</v>
      </c>
      <c r="J131" s="2"/>
      <c r="K131" s="7">
        <f>IF(E131+60&lt;$F$11,0,IF(ROW(K131)-13-$F$11&lt;$G$9,0,$G$7/($G$8*12-$G$9)))</f>
        <v>1339.2857142857142</v>
      </c>
      <c r="L131" s="7">
        <f>SUM($K$13:K131)</f>
        <v>154017.85714285693</v>
      </c>
      <c r="M131" s="2"/>
      <c r="N131" s="2"/>
      <c r="O131" s="2"/>
      <c r="P131" s="2"/>
      <c r="Q131" s="2"/>
      <c r="R131" s="2"/>
    </row>
    <row r="132" spans="1:18" ht="13.5" thickBot="1">
      <c r="A132" s="2"/>
      <c r="B132" s="2"/>
      <c r="C132" s="2"/>
      <c r="D132" s="29"/>
      <c r="E132" s="11">
        <v>12</v>
      </c>
      <c r="F132" s="12">
        <f t="shared" si="2"/>
        <v>0</v>
      </c>
      <c r="G132" s="12">
        <f t="shared" si="4"/>
        <v>0</v>
      </c>
      <c r="H132" s="12">
        <f>IF(K132=0,0,IF(OR(ROW(H132)-13&lt;=$G$9,L132&gt;$G$7),0,$G$7/($G$8*12-$G$9)))</f>
        <v>0</v>
      </c>
      <c r="I132" s="13">
        <f>IF(E132+60&lt;$F$11,0,IF(ROW(H132)-13-$F$11&gt;=$G$8*12,0,$G$7-L132))</f>
        <v>0</v>
      </c>
      <c r="J132" s="2"/>
      <c r="K132" s="7">
        <f>IF(E132+60&lt;$F$11,0,IF(ROW(K132)-13-$F$11&lt;$G$9,0,$G$7/($G$8*12-$G$9)))</f>
        <v>1339.2857142857142</v>
      </c>
      <c r="L132" s="7">
        <f>SUM($K$13:K132)</f>
        <v>155357.14285714264</v>
      </c>
      <c r="M132" s="2"/>
      <c r="N132" s="2"/>
      <c r="O132" s="2"/>
      <c r="P132" s="2"/>
      <c r="Q132" s="2"/>
      <c r="R132" s="2"/>
    </row>
    <row r="133" spans="1:18" ht="12.75">
      <c r="A133" s="2"/>
      <c r="B133" s="2"/>
      <c r="C133" s="2"/>
      <c r="D133" s="27" t="s">
        <v>18</v>
      </c>
      <c r="E133" s="5">
        <v>1</v>
      </c>
      <c r="F133" s="6">
        <f t="shared" si="2"/>
        <v>0</v>
      </c>
      <c r="G133" s="6">
        <f t="shared" si="4"/>
        <v>0</v>
      </c>
      <c r="H133" s="7">
        <f>IF(K133=0,0,IF(OR(ROW(H133)-13&lt;=$G$9,L133&gt;$G$7),0,$G$7/($G$8*12-$G$9)))</f>
        <v>0</v>
      </c>
      <c r="I133" s="14">
        <f>IF(E133+60&lt;$F$11,0,IF(ROW(H133)-13-$F$11&gt;=$G$8*12,0,$G$7-L133))</f>
        <v>0</v>
      </c>
      <c r="J133" s="2"/>
      <c r="K133" s="7">
        <f>IF(E133+60&lt;$F$11,0,IF(ROW(K133)-13-$F$11&lt;$G$9,0,$G$7/($G$8*12-$G$9)))</f>
        <v>1339.2857142857142</v>
      </c>
      <c r="L133" s="7">
        <f>SUM($K$13:K133)</f>
        <v>156696.42857142835</v>
      </c>
      <c r="M133" s="2"/>
      <c r="N133" s="2"/>
      <c r="O133" s="2"/>
      <c r="P133" s="2"/>
      <c r="Q133" s="2"/>
      <c r="R133" s="2"/>
    </row>
    <row r="134" spans="1:18" ht="12.75">
      <c r="A134" s="2"/>
      <c r="B134" s="2"/>
      <c r="C134" s="2"/>
      <c r="D134" s="28"/>
      <c r="E134" s="10">
        <v>2</v>
      </c>
      <c r="F134" s="7">
        <f t="shared" si="2"/>
        <v>0</v>
      </c>
      <c r="G134" s="7">
        <f t="shared" si="4"/>
        <v>0</v>
      </c>
      <c r="H134" s="7">
        <f>IF(K134=0,0,IF(OR(ROW(H134)-13&lt;=$G$9,L134&gt;$G$7),0,$G$7/($G$8*12-$G$9)))</f>
        <v>0</v>
      </c>
      <c r="I134" s="8">
        <f>IF(E134+60&lt;$F$11,0,IF(ROW(H134)-13-$F$11&gt;=$G$8*12,0,$G$7-L134))</f>
        <v>0</v>
      </c>
      <c r="J134" s="2"/>
      <c r="K134" s="7">
        <f>IF(E134+60&lt;$F$11,0,IF(ROW(K134)-13-$F$11&lt;$G$9,0,$G$7/($G$8*12-$G$9)))</f>
        <v>1339.2857142857142</v>
      </c>
      <c r="L134" s="7">
        <f>SUM($K$13:K134)</f>
        <v>158035.71428571406</v>
      </c>
      <c r="M134" s="2"/>
      <c r="N134" s="2"/>
      <c r="O134" s="2"/>
      <c r="P134" s="2"/>
      <c r="Q134" s="2"/>
      <c r="R134" s="2"/>
    </row>
    <row r="135" spans="1:18" ht="12.75">
      <c r="A135" s="2"/>
      <c r="B135" s="2"/>
      <c r="C135" s="2"/>
      <c r="D135" s="28"/>
      <c r="E135" s="10">
        <v>3</v>
      </c>
      <c r="F135" s="7">
        <f t="shared" si="2"/>
        <v>0</v>
      </c>
      <c r="G135" s="7">
        <f t="shared" si="4"/>
        <v>0</v>
      </c>
      <c r="H135" s="7">
        <f>IF(K135=0,0,IF(OR(ROW(H135)-13&lt;=$G$9,L135&gt;$G$7),0,$G$7/($G$8*12-$G$9)))</f>
        <v>0</v>
      </c>
      <c r="I135" s="8">
        <f>IF(E135+60&lt;$F$11,0,IF(ROW(H135)-13-$F$11&gt;=$G$8*12,0,$G$7-L135))</f>
        <v>0</v>
      </c>
      <c r="J135" s="2"/>
      <c r="K135" s="7">
        <f>IF(E135+60&lt;$F$11,0,IF(ROW(K135)-13-$F$11&lt;$G$9,0,$G$7/($G$8*12-$G$9)))</f>
        <v>1339.2857142857142</v>
      </c>
      <c r="L135" s="7">
        <f>SUM($K$13:K135)</f>
        <v>159374.99999999977</v>
      </c>
      <c r="M135" s="2"/>
      <c r="N135" s="2"/>
      <c r="O135" s="2"/>
      <c r="P135" s="2"/>
      <c r="Q135" s="2"/>
      <c r="R135" s="2"/>
    </row>
    <row r="136" spans="1:18" ht="12.75">
      <c r="A136" s="2"/>
      <c r="B136" s="2"/>
      <c r="C136" s="2"/>
      <c r="D136" s="28"/>
      <c r="E136" s="10">
        <v>4</v>
      </c>
      <c r="F136" s="7">
        <f t="shared" si="2"/>
        <v>0</v>
      </c>
      <c r="G136" s="7">
        <f t="shared" si="4"/>
        <v>0</v>
      </c>
      <c r="H136" s="7">
        <f>IF(K136=0,0,IF(OR(ROW(H136)-13&lt;=$G$9,L136&gt;$G$7),0,$G$7/($G$8*12-$G$9)))</f>
        <v>0</v>
      </c>
      <c r="I136" s="8">
        <f>IF(E136+60&lt;$F$11,0,IF(ROW(H136)-13-$F$11&gt;=$G$8*12,0,$G$7-L136))</f>
        <v>0</v>
      </c>
      <c r="J136" s="2"/>
      <c r="K136" s="7">
        <f>IF(E136+60&lt;$F$11,0,IF(ROW(K136)-13-$F$11&lt;$G$9,0,$G$7/($G$8*12-$G$9)))</f>
        <v>1339.2857142857142</v>
      </c>
      <c r="L136" s="7">
        <f>SUM($K$13:K136)</f>
        <v>160714.28571428548</v>
      </c>
      <c r="M136" s="2"/>
      <c r="N136" s="2"/>
      <c r="O136" s="2"/>
      <c r="P136" s="2"/>
      <c r="Q136" s="2"/>
      <c r="R136" s="2"/>
    </row>
    <row r="137" spans="1:18" ht="12.75">
      <c r="A137" s="2"/>
      <c r="B137" s="2"/>
      <c r="C137" s="2"/>
      <c r="D137" s="28"/>
      <c r="E137" s="10">
        <v>5</v>
      </c>
      <c r="F137" s="7">
        <f t="shared" si="2"/>
        <v>0</v>
      </c>
      <c r="G137" s="7">
        <f t="shared" si="4"/>
        <v>0</v>
      </c>
      <c r="H137" s="7">
        <f>IF(K137=0,0,IF(OR(ROW(H137)-13&lt;=$G$9,L137&gt;$G$7),0,$G$7/($G$8*12-$G$9)))</f>
        <v>0</v>
      </c>
      <c r="I137" s="8">
        <f>IF(E137+60&lt;$F$11,0,IF(ROW(H137)-13-$F$11&gt;=$G$8*12,0,$G$7-L137))</f>
        <v>0</v>
      </c>
      <c r="J137" s="2"/>
      <c r="K137" s="7">
        <f>IF(E137+60&lt;$F$11,0,IF(ROW(K137)-13-$F$11&lt;$G$9,0,$G$7/($G$8*12-$G$9)))</f>
        <v>1339.2857142857142</v>
      </c>
      <c r="L137" s="7">
        <f>SUM($K$13:K137)</f>
        <v>162053.57142857119</v>
      </c>
      <c r="M137" s="2"/>
      <c r="N137" s="2"/>
      <c r="O137" s="2"/>
      <c r="P137" s="2"/>
      <c r="Q137" s="2"/>
      <c r="R137" s="2"/>
    </row>
    <row r="138" spans="1:18" ht="12.75">
      <c r="A138" s="2"/>
      <c r="B138" s="2"/>
      <c r="C138" s="2"/>
      <c r="D138" s="28"/>
      <c r="E138" s="10">
        <v>6</v>
      </c>
      <c r="F138" s="7">
        <f t="shared" si="2"/>
        <v>0</v>
      </c>
      <c r="G138" s="7">
        <f t="shared" si="4"/>
        <v>0</v>
      </c>
      <c r="H138" s="7">
        <f>IF(K138=0,0,IF(OR(ROW(H138)-13&lt;=$G$9,L138&gt;$G$7),0,$G$7/($G$8*12-$G$9)))</f>
        <v>0</v>
      </c>
      <c r="I138" s="8">
        <f>IF(E138+60&lt;$F$11,0,IF(ROW(H138)-13-$F$11&gt;=$G$8*12,0,$G$7-L138))</f>
        <v>0</v>
      </c>
      <c r="J138" s="2"/>
      <c r="K138" s="7">
        <f>IF(E138+60&lt;$F$11,0,IF(ROW(K138)-13-$F$11&lt;$G$9,0,$G$7/($G$8*12-$G$9)))</f>
        <v>1339.2857142857142</v>
      </c>
      <c r="L138" s="7">
        <f>SUM($K$13:K138)</f>
        <v>163392.8571428569</v>
      </c>
      <c r="M138" s="2"/>
      <c r="N138" s="2"/>
      <c r="O138" s="2"/>
      <c r="P138" s="2"/>
      <c r="Q138" s="2"/>
      <c r="R138" s="2"/>
    </row>
    <row r="139" spans="1:18" ht="12.75">
      <c r="A139" s="2"/>
      <c r="B139" s="2"/>
      <c r="C139" s="2"/>
      <c r="D139" s="28"/>
      <c r="E139" s="10">
        <v>7</v>
      </c>
      <c r="F139" s="7">
        <f t="shared" si="2"/>
        <v>0</v>
      </c>
      <c r="G139" s="7">
        <f t="shared" si="4"/>
        <v>0</v>
      </c>
      <c r="H139" s="7">
        <f>IF(K139=0,0,IF(OR(ROW(H139)-13&lt;=$G$9,L139&gt;$G$7),0,$G$7/($G$8*12-$G$9)))</f>
        <v>0</v>
      </c>
      <c r="I139" s="8">
        <f>IF(E139+60&lt;$F$11,0,IF(ROW(H139)-13-$F$11&gt;=$G$8*12,0,$G$7-L139))</f>
        <v>0</v>
      </c>
      <c r="J139" s="2"/>
      <c r="K139" s="7">
        <f>IF(E139+60&lt;$F$11,0,IF(ROW(K139)-13-$F$11&lt;$G$9,0,$G$7/($G$8*12-$G$9)))</f>
        <v>1339.2857142857142</v>
      </c>
      <c r="L139" s="7">
        <f>SUM($K$13:K139)</f>
        <v>164732.14285714261</v>
      </c>
      <c r="M139" s="2"/>
      <c r="N139" s="2"/>
      <c r="O139" s="2"/>
      <c r="P139" s="2"/>
      <c r="Q139" s="2"/>
      <c r="R139" s="2"/>
    </row>
    <row r="140" spans="1:18" ht="12.75">
      <c r="A140" s="2"/>
      <c r="B140" s="2"/>
      <c r="C140" s="2"/>
      <c r="D140" s="28"/>
      <c r="E140" s="10">
        <v>8</v>
      </c>
      <c r="F140" s="7">
        <f t="shared" si="2"/>
        <v>0</v>
      </c>
      <c r="G140" s="7">
        <f t="shared" si="4"/>
        <v>0</v>
      </c>
      <c r="H140" s="7">
        <f>IF(K140=0,0,IF(OR(ROW(H140)-13&lt;=$G$9,L140&gt;$G$7),0,$G$7/($G$8*12-$G$9)))</f>
        <v>0</v>
      </c>
      <c r="I140" s="8">
        <f>IF(E140+60&lt;$F$11,0,IF(ROW(H140)-13-$F$11&gt;=$G$8*12,0,$G$7-L140))</f>
        <v>0</v>
      </c>
      <c r="J140" s="2"/>
      <c r="K140" s="7">
        <f>IF(E140+60&lt;$F$11,0,IF(ROW(K140)-13-$F$11&lt;$G$9,0,$G$7/($G$8*12-$G$9)))</f>
        <v>1339.2857142857142</v>
      </c>
      <c r="L140" s="7">
        <f>SUM($K$13:K140)</f>
        <v>166071.42857142832</v>
      </c>
      <c r="M140" s="2"/>
      <c r="N140" s="2"/>
      <c r="O140" s="2"/>
      <c r="P140" s="2"/>
      <c r="Q140" s="2"/>
      <c r="R140" s="2"/>
    </row>
    <row r="141" spans="1:18" ht="12.75">
      <c r="A141" s="2"/>
      <c r="B141" s="2"/>
      <c r="C141" s="2"/>
      <c r="D141" s="28"/>
      <c r="E141" s="10">
        <v>9</v>
      </c>
      <c r="F141" s="7">
        <f t="shared" ref="F141:F176" si="5">G141+H141</f>
        <v>0</v>
      </c>
      <c r="G141" s="7">
        <f t="shared" si="4"/>
        <v>0</v>
      </c>
      <c r="H141" s="7">
        <f>IF(K141=0,0,IF(OR(ROW(H141)-13&lt;=$G$9,L141&gt;$G$7),0,$G$7/($G$8*12-$G$9)))</f>
        <v>0</v>
      </c>
      <c r="I141" s="8">
        <f>IF(E141+60&lt;$F$11,0,IF(ROW(H141)-13-$F$11&gt;=$G$8*12,0,$G$7-L141))</f>
        <v>0</v>
      </c>
      <c r="J141" s="2"/>
      <c r="K141" s="7">
        <f>IF(E141+60&lt;$F$11,0,IF(ROW(K141)-13-$F$11&lt;$G$9,0,$G$7/($G$8*12-$G$9)))</f>
        <v>1339.2857142857142</v>
      </c>
      <c r="L141" s="7">
        <f>SUM($K$13:K141)</f>
        <v>167410.71428571403</v>
      </c>
      <c r="M141" s="2"/>
      <c r="N141" s="2"/>
      <c r="O141" s="2"/>
      <c r="P141" s="2"/>
      <c r="Q141" s="2"/>
      <c r="R141" s="2"/>
    </row>
    <row r="142" spans="1:18" ht="12.75">
      <c r="A142" s="2"/>
      <c r="B142" s="2"/>
      <c r="C142" s="2"/>
      <c r="D142" s="28"/>
      <c r="E142" s="10">
        <v>10</v>
      </c>
      <c r="F142" s="7">
        <f t="shared" si="5"/>
        <v>0</v>
      </c>
      <c r="G142" s="7">
        <f t="shared" si="4"/>
        <v>0</v>
      </c>
      <c r="H142" s="7">
        <f>IF(K142=0,0,IF(OR(ROW(H142)-13&lt;=$G$9,L142&gt;$G$7),0,$G$7/($G$8*12-$G$9)))</f>
        <v>0</v>
      </c>
      <c r="I142" s="8">
        <f>IF(E142+60&lt;$F$11,0,IF(ROW(H142)-13-$F$11&gt;=$G$8*12,0,$G$7-L142))</f>
        <v>0</v>
      </c>
      <c r="J142" s="2"/>
      <c r="K142" s="7">
        <f>IF(E142+60&lt;$F$11,0,IF(ROW(K142)-13-$F$11&lt;$G$9,0,$G$7/($G$8*12-$G$9)))</f>
        <v>1339.2857142857142</v>
      </c>
      <c r="L142" s="7">
        <f>SUM($K$13:K142)</f>
        <v>168749.99999999974</v>
      </c>
      <c r="M142" s="2"/>
      <c r="N142" s="2"/>
      <c r="O142" s="2"/>
      <c r="P142" s="2"/>
      <c r="Q142" s="2"/>
      <c r="R142" s="2"/>
    </row>
    <row r="143" spans="1:18" ht="12.75">
      <c r="A143" s="2"/>
      <c r="B143" s="2"/>
      <c r="C143" s="2"/>
      <c r="D143" s="28"/>
      <c r="E143" s="10">
        <v>11</v>
      </c>
      <c r="F143" s="7">
        <f t="shared" si="5"/>
        <v>0</v>
      </c>
      <c r="G143" s="7">
        <f t="shared" si="4"/>
        <v>0</v>
      </c>
      <c r="H143" s="7">
        <f>IF(K143=0,0,IF(OR(ROW(H143)-13&lt;=$G$9,L143&gt;$G$7),0,$G$7/($G$8*12-$G$9)))</f>
        <v>0</v>
      </c>
      <c r="I143" s="8">
        <f>IF(E143+60&lt;$F$11,0,IF(ROW(H143)-13-$F$11&gt;=$G$8*12,0,$G$7-L143))</f>
        <v>0</v>
      </c>
      <c r="J143" s="2"/>
      <c r="K143" s="7">
        <f>IF(E143+60&lt;$F$11,0,IF(ROW(K143)-13-$F$11&lt;$G$9,0,$G$7/($G$8*12-$G$9)))</f>
        <v>1339.2857142857142</v>
      </c>
      <c r="L143" s="7">
        <f>SUM($K$13:K143)</f>
        <v>170089.28571428545</v>
      </c>
      <c r="M143" s="2"/>
      <c r="N143" s="2"/>
      <c r="O143" s="2"/>
      <c r="P143" s="2"/>
      <c r="Q143" s="2"/>
      <c r="R143" s="2"/>
    </row>
    <row r="144" spans="1:18" ht="13.5" thickBot="1">
      <c r="A144" s="2"/>
      <c r="B144" s="2"/>
      <c r="C144" s="2"/>
      <c r="D144" s="29"/>
      <c r="E144" s="11">
        <v>12</v>
      </c>
      <c r="F144" s="12">
        <f t="shared" si="5"/>
        <v>0</v>
      </c>
      <c r="G144" s="12">
        <f t="shared" si="4"/>
        <v>0</v>
      </c>
      <c r="H144" s="12">
        <f>IF(K144=0,0,IF(OR(ROW(H144)-13&lt;=$G$9,L144&gt;$G$7),0,$G$7/($G$8*12-$G$9)))</f>
        <v>0</v>
      </c>
      <c r="I144" s="13">
        <f>IF(E144+60&lt;$F$11,0,IF(ROW(H144)-13-$F$11&gt;=$G$8*12,0,$G$7-L144))</f>
        <v>0</v>
      </c>
      <c r="J144" s="2"/>
      <c r="K144" s="7">
        <f>IF(E144+60&lt;$F$11,0,IF(ROW(K144)-13-$F$11&lt;$G$9,0,$G$7/($G$8*12-$G$9)))</f>
        <v>1339.2857142857142</v>
      </c>
      <c r="L144" s="7">
        <f>SUM($K$13:K144)</f>
        <v>171428.57142857116</v>
      </c>
      <c r="M144" s="2"/>
      <c r="N144" s="2"/>
      <c r="O144" s="2"/>
      <c r="P144" s="2"/>
      <c r="Q144" s="2"/>
      <c r="R144" s="2"/>
    </row>
    <row r="145" spans="1:18" ht="12.75">
      <c r="A145" s="2"/>
      <c r="B145" s="2"/>
      <c r="C145" s="2"/>
      <c r="D145" s="27" t="s">
        <v>19</v>
      </c>
      <c r="E145" s="5">
        <v>1</v>
      </c>
      <c r="F145" s="6">
        <f t="shared" si="5"/>
        <v>0</v>
      </c>
      <c r="G145" s="6">
        <f t="shared" si="4"/>
        <v>0</v>
      </c>
      <c r="H145" s="7">
        <f>IF(K145=0,0,IF(OR(ROW(H145)-13&lt;=$G$9,L145&gt;$G$7),0,$G$7/($G$8*12-$G$9)))</f>
        <v>0</v>
      </c>
      <c r="I145" s="14">
        <f>IF(E145+60&lt;$F$11,0,IF(ROW(H145)-13-$F$11&gt;=$G$8*12,0,$G$7-L145))</f>
        <v>0</v>
      </c>
      <c r="J145" s="2"/>
      <c r="K145" s="7">
        <f>IF(E145+60&lt;$F$11,0,IF(ROW(K145)-13-$F$11&lt;$G$9,0,$G$7/($G$8*12-$G$9)))</f>
        <v>1339.2857142857142</v>
      </c>
      <c r="L145" s="7">
        <f>SUM($K$13:K145)</f>
        <v>172767.85714285687</v>
      </c>
      <c r="M145" s="2"/>
      <c r="N145" s="2"/>
      <c r="O145" s="2"/>
      <c r="P145" s="2"/>
      <c r="Q145" s="2"/>
      <c r="R145" s="2"/>
    </row>
    <row r="146" spans="1:18" ht="12.75">
      <c r="A146" s="2"/>
      <c r="B146" s="2"/>
      <c r="C146" s="2"/>
      <c r="D146" s="28"/>
      <c r="E146" s="10">
        <v>2</v>
      </c>
      <c r="F146" s="7">
        <f t="shared" si="5"/>
        <v>0</v>
      </c>
      <c r="G146" s="7">
        <f t="shared" si="4"/>
        <v>0</v>
      </c>
      <c r="H146" s="7">
        <f>IF(K146=0,0,IF(OR(ROW(H146)-13&lt;=$G$9,L146&gt;$G$7),0,$G$7/($G$8*12-$G$9)))</f>
        <v>0</v>
      </c>
      <c r="I146" s="8">
        <f>IF(E146+60&lt;$F$11,0,IF(ROW(H146)-13-$F$11&gt;=$G$8*12,0,$G$7-L146))</f>
        <v>0</v>
      </c>
      <c r="J146" s="2"/>
      <c r="K146" s="7">
        <f>IF(E146+60&lt;$F$11,0,IF(ROW(K146)-13-$F$11&lt;$G$9,0,$G$7/($G$8*12-$G$9)))</f>
        <v>1339.2857142857142</v>
      </c>
      <c r="L146" s="7">
        <f>SUM($K$13:K146)</f>
        <v>174107.14285714258</v>
      </c>
      <c r="M146" s="2"/>
      <c r="N146" s="2"/>
      <c r="O146" s="2"/>
      <c r="P146" s="2"/>
      <c r="Q146" s="2"/>
      <c r="R146" s="2"/>
    </row>
    <row r="147" spans="1:18" ht="12.75">
      <c r="A147" s="2"/>
      <c r="B147" s="2"/>
      <c r="C147" s="2"/>
      <c r="D147" s="28"/>
      <c r="E147" s="10">
        <v>3</v>
      </c>
      <c r="F147" s="7">
        <f t="shared" si="5"/>
        <v>0</v>
      </c>
      <c r="G147" s="7">
        <f t="shared" si="4"/>
        <v>0</v>
      </c>
      <c r="H147" s="7">
        <f>IF(K147=0,0,IF(OR(ROW(H147)-13&lt;=$G$9,L147&gt;$G$7),0,$G$7/($G$8*12-$G$9)))</f>
        <v>0</v>
      </c>
      <c r="I147" s="8">
        <f>IF(E147+60&lt;$F$11,0,IF(ROW(H147)-13-$F$11&gt;=$G$8*12,0,$G$7-L147))</f>
        <v>0</v>
      </c>
      <c r="J147" s="2"/>
      <c r="K147" s="7">
        <f>IF(E147+60&lt;$F$11,0,IF(ROW(K147)-13-$F$11&lt;$G$9,0,$G$7/($G$8*12-$G$9)))</f>
        <v>1339.2857142857142</v>
      </c>
      <c r="L147" s="7">
        <f>SUM($K$13:K147)</f>
        <v>175446.42857142829</v>
      </c>
      <c r="M147" s="2"/>
      <c r="N147" s="2"/>
      <c r="O147" s="2"/>
      <c r="P147" s="2"/>
      <c r="Q147" s="2"/>
      <c r="R147" s="2"/>
    </row>
    <row r="148" spans="1:18" ht="12.75">
      <c r="A148" s="2"/>
      <c r="B148" s="2"/>
      <c r="C148" s="2"/>
      <c r="D148" s="28"/>
      <c r="E148" s="10">
        <v>4</v>
      </c>
      <c r="F148" s="7">
        <f t="shared" si="5"/>
        <v>0</v>
      </c>
      <c r="G148" s="7">
        <f t="shared" si="4"/>
        <v>0</v>
      </c>
      <c r="H148" s="7">
        <f>IF(K148=0,0,IF(OR(ROW(H148)-13&lt;=$G$9,L148&gt;$G$7),0,$G$7/($G$8*12-$G$9)))</f>
        <v>0</v>
      </c>
      <c r="I148" s="8">
        <f>IF(E148+60&lt;$F$11,0,IF(ROW(H148)-13-$F$11&gt;=$G$8*12,0,$G$7-L148))</f>
        <v>0</v>
      </c>
      <c r="J148" s="2"/>
      <c r="K148" s="7">
        <f>IF(E148+60&lt;$F$11,0,IF(ROW(K148)-13-$F$11&lt;$G$9,0,$G$7/($G$8*12-$G$9)))</f>
        <v>1339.2857142857142</v>
      </c>
      <c r="L148" s="7">
        <f>SUM($K$13:K148)</f>
        <v>176785.714285714</v>
      </c>
      <c r="M148" s="2"/>
      <c r="N148" s="2"/>
      <c r="O148" s="2"/>
      <c r="P148" s="2"/>
      <c r="Q148" s="2"/>
      <c r="R148" s="2"/>
    </row>
    <row r="149" spans="1:18" ht="12.75">
      <c r="A149" s="2"/>
      <c r="B149" s="2"/>
      <c r="C149" s="2"/>
      <c r="D149" s="28"/>
      <c r="E149" s="10">
        <v>5</v>
      </c>
      <c r="F149" s="7">
        <f t="shared" si="5"/>
        <v>0</v>
      </c>
      <c r="G149" s="7">
        <f t="shared" ref="G149:G176" si="6">IF(I149=0,0,(H149+I149)*$G$10/12)</f>
        <v>0</v>
      </c>
      <c r="H149" s="7">
        <f>IF(K149=0,0,IF(OR(ROW(H149)-13&lt;=$G$9,L149&gt;$G$7),0,$G$7/($G$8*12-$G$9)))</f>
        <v>0</v>
      </c>
      <c r="I149" s="8">
        <f>IF(E149+60&lt;$F$11,0,IF(ROW(H149)-13-$F$11&gt;=$G$8*12,0,$G$7-L149))</f>
        <v>0</v>
      </c>
      <c r="J149" s="2"/>
      <c r="K149" s="7">
        <f>IF(E149+60&lt;$F$11,0,IF(ROW(K149)-13-$F$11&lt;$G$9,0,$G$7/($G$8*12-$G$9)))</f>
        <v>1339.2857142857142</v>
      </c>
      <c r="L149" s="7">
        <f>SUM($K$13:K149)</f>
        <v>178124.99999999971</v>
      </c>
      <c r="M149" s="2"/>
      <c r="N149" s="2"/>
      <c r="O149" s="2"/>
      <c r="P149" s="2"/>
      <c r="Q149" s="2"/>
      <c r="R149" s="2"/>
    </row>
    <row r="150" spans="1:18" ht="12.75">
      <c r="A150" s="2"/>
      <c r="B150" s="2"/>
      <c r="C150" s="2"/>
      <c r="D150" s="28"/>
      <c r="E150" s="10">
        <v>6</v>
      </c>
      <c r="F150" s="7">
        <f t="shared" si="5"/>
        <v>0</v>
      </c>
      <c r="G150" s="7">
        <f t="shared" si="6"/>
        <v>0</v>
      </c>
      <c r="H150" s="7">
        <f>IF(K150=0,0,IF(OR(ROW(H150)-13&lt;=$G$9,L150&gt;$G$7),0,$G$7/($G$8*12-$G$9)))</f>
        <v>0</v>
      </c>
      <c r="I150" s="8">
        <f>IF(E150+60&lt;$F$11,0,IF(ROW(H150)-13-$F$11&gt;=$G$8*12,0,$G$7-L150))</f>
        <v>0</v>
      </c>
      <c r="J150" s="2"/>
      <c r="K150" s="7">
        <f>IF(E150+60&lt;$F$11,0,IF(ROW(K150)-13-$F$11&lt;$G$9,0,$G$7/($G$8*12-$G$9)))</f>
        <v>1339.2857142857142</v>
      </c>
      <c r="L150" s="7">
        <f>SUM($K$13:K150)</f>
        <v>179464.28571428542</v>
      </c>
      <c r="M150" s="2"/>
      <c r="N150" s="2"/>
      <c r="O150" s="2"/>
      <c r="P150" s="2"/>
      <c r="Q150" s="2"/>
      <c r="R150" s="2"/>
    </row>
    <row r="151" spans="1:18" ht="12.75">
      <c r="A151" s="2"/>
      <c r="B151" s="2"/>
      <c r="C151" s="2"/>
      <c r="D151" s="28"/>
      <c r="E151" s="10">
        <v>7</v>
      </c>
      <c r="F151" s="7">
        <f t="shared" si="5"/>
        <v>0</v>
      </c>
      <c r="G151" s="7">
        <f t="shared" si="6"/>
        <v>0</v>
      </c>
      <c r="H151" s="7">
        <f>IF(K151=0,0,IF(OR(ROW(H151)-13&lt;=$G$9,L151&gt;$G$7),0,$G$7/($G$8*12-$G$9)))</f>
        <v>0</v>
      </c>
      <c r="I151" s="8">
        <f>IF(E151+60&lt;$F$11,0,IF(ROW(H151)-13-$F$11&gt;=$G$8*12,0,$G$7-L151))</f>
        <v>0</v>
      </c>
      <c r="J151" s="2"/>
      <c r="K151" s="7">
        <f>IF(E151+60&lt;$F$11,0,IF(ROW(K151)-13-$F$11&lt;$G$9,0,$G$7/($G$8*12-$G$9)))</f>
        <v>1339.2857142857142</v>
      </c>
      <c r="L151" s="7">
        <f>SUM($K$13:K151)</f>
        <v>180803.57142857113</v>
      </c>
      <c r="M151" s="2"/>
      <c r="N151" s="2"/>
      <c r="O151" s="2"/>
      <c r="P151" s="2"/>
      <c r="Q151" s="2"/>
      <c r="R151" s="2"/>
    </row>
    <row r="152" spans="1:18" ht="12.75">
      <c r="A152" s="2"/>
      <c r="B152" s="2"/>
      <c r="C152" s="2"/>
      <c r="D152" s="28"/>
      <c r="E152" s="10">
        <v>8</v>
      </c>
      <c r="F152" s="7">
        <f t="shared" si="5"/>
        <v>0</v>
      </c>
      <c r="G152" s="7">
        <f t="shared" si="6"/>
        <v>0</v>
      </c>
      <c r="H152" s="7">
        <f>IF(K152=0,0,IF(OR(ROW(H152)-13&lt;=$G$9,L152&gt;$G$7),0,$G$7/($G$8*12-$G$9)))</f>
        <v>0</v>
      </c>
      <c r="I152" s="8">
        <f>IF(E152+60&lt;$F$11,0,IF(ROW(H152)-13-$F$11&gt;=$G$8*12,0,$G$7-L152))</f>
        <v>0</v>
      </c>
      <c r="J152" s="2"/>
      <c r="K152" s="7">
        <f>IF(E152+60&lt;$F$11,0,IF(ROW(K152)-13-$F$11&lt;$G$9,0,$G$7/($G$8*12-$G$9)))</f>
        <v>1339.2857142857142</v>
      </c>
      <c r="L152" s="7">
        <f>SUM($K$13:K152)</f>
        <v>182142.85714285684</v>
      </c>
      <c r="M152" s="2"/>
      <c r="N152" s="2"/>
      <c r="O152" s="2"/>
      <c r="P152" s="2"/>
      <c r="Q152" s="2"/>
      <c r="R152" s="2"/>
    </row>
    <row r="153" spans="1:18" ht="12.75">
      <c r="A153" s="2"/>
      <c r="B153" s="2"/>
      <c r="C153" s="2"/>
      <c r="D153" s="28"/>
      <c r="E153" s="10">
        <v>9</v>
      </c>
      <c r="F153" s="7">
        <f t="shared" si="5"/>
        <v>0</v>
      </c>
      <c r="G153" s="7">
        <f t="shared" si="6"/>
        <v>0</v>
      </c>
      <c r="H153" s="7">
        <f>IF(K153=0,0,IF(OR(ROW(H153)-13&lt;=$G$9,L153&gt;$G$7),0,$G$7/($G$8*12-$G$9)))</f>
        <v>0</v>
      </c>
      <c r="I153" s="8">
        <f>IF(E153+60&lt;$F$11,0,IF(ROW(H153)-13-$F$11&gt;=$G$8*12,0,$G$7-L153))</f>
        <v>0</v>
      </c>
      <c r="J153" s="2"/>
      <c r="K153" s="7">
        <f>IF(E153+60&lt;$F$11,0,IF(ROW(K153)-13-$F$11&lt;$G$9,0,$G$7/($G$8*12-$G$9)))</f>
        <v>1339.2857142857142</v>
      </c>
      <c r="L153" s="7">
        <f>SUM($K$13:K153)</f>
        <v>183482.14285714255</v>
      </c>
      <c r="M153" s="2"/>
      <c r="N153" s="2"/>
      <c r="O153" s="2"/>
      <c r="P153" s="2"/>
      <c r="Q153" s="2"/>
      <c r="R153" s="2"/>
    </row>
    <row r="154" spans="1:18" ht="12.75">
      <c r="A154" s="2"/>
      <c r="B154" s="2"/>
      <c r="C154" s="2"/>
      <c r="D154" s="28"/>
      <c r="E154" s="10">
        <v>10</v>
      </c>
      <c r="F154" s="7">
        <f t="shared" si="5"/>
        <v>0</v>
      </c>
      <c r="G154" s="7">
        <f t="shared" si="6"/>
        <v>0</v>
      </c>
      <c r="H154" s="7">
        <f>IF(K154=0,0,IF(OR(ROW(H154)-13&lt;=$G$9,L154&gt;$G$7),0,$G$7/($G$8*12-$G$9)))</f>
        <v>0</v>
      </c>
      <c r="I154" s="8">
        <f>IF(E154+60&lt;$F$11,0,IF(ROW(H154)-13-$F$11&gt;=$G$8*12,0,$G$7-L154))</f>
        <v>0</v>
      </c>
      <c r="J154" s="2"/>
      <c r="K154" s="7">
        <f>IF(E154+60&lt;$F$11,0,IF(ROW(K154)-13-$F$11&lt;$G$9,0,$G$7/($G$8*12-$G$9)))</f>
        <v>1339.2857142857142</v>
      </c>
      <c r="L154" s="7">
        <f>SUM($K$13:K154)</f>
        <v>184821.42857142826</v>
      </c>
      <c r="M154" s="2"/>
      <c r="N154" s="2"/>
      <c r="O154" s="2"/>
      <c r="P154" s="2"/>
      <c r="Q154" s="2"/>
      <c r="R154" s="2"/>
    </row>
    <row r="155" spans="1:18" ht="12.75">
      <c r="A155" s="2"/>
      <c r="B155" s="2"/>
      <c r="C155" s="2"/>
      <c r="D155" s="28"/>
      <c r="E155" s="10">
        <v>11</v>
      </c>
      <c r="F155" s="7">
        <f t="shared" si="5"/>
        <v>0</v>
      </c>
      <c r="G155" s="7">
        <f t="shared" si="6"/>
        <v>0</v>
      </c>
      <c r="H155" s="7">
        <f>IF(K155=0,0,IF(OR(ROW(H155)-13&lt;=$G$9,L155&gt;$G$7),0,$G$7/($G$8*12-$G$9)))</f>
        <v>0</v>
      </c>
      <c r="I155" s="8">
        <f>IF(E155+60&lt;$F$11,0,IF(ROW(H155)-13-$F$11&gt;=$G$8*12,0,$G$7-L155))</f>
        <v>0</v>
      </c>
      <c r="J155" s="2"/>
      <c r="K155" s="7">
        <f>IF(E155+60&lt;$F$11,0,IF(ROW(K155)-13-$F$11&lt;$G$9,0,$G$7/($G$8*12-$G$9)))</f>
        <v>1339.2857142857142</v>
      </c>
      <c r="L155" s="7">
        <f>SUM($K$13:K155)</f>
        <v>186160.71428571397</v>
      </c>
      <c r="M155" s="2"/>
      <c r="N155" s="2"/>
      <c r="O155" s="2"/>
      <c r="P155" s="2"/>
      <c r="Q155" s="2"/>
      <c r="R155" s="2"/>
    </row>
    <row r="156" spans="1:18" ht="13.5" thickBot="1">
      <c r="A156" s="2"/>
      <c r="B156" s="2"/>
      <c r="C156" s="2"/>
      <c r="D156" s="29"/>
      <c r="E156" s="11">
        <v>12</v>
      </c>
      <c r="F156" s="12">
        <f t="shared" si="5"/>
        <v>0</v>
      </c>
      <c r="G156" s="12">
        <f t="shared" si="6"/>
        <v>0</v>
      </c>
      <c r="H156" s="12">
        <f>IF(K156=0,0,IF(OR(ROW(H156)-13&lt;=$G$9,L156&gt;$G$7),0,$G$7/($G$8*12-$G$9)))</f>
        <v>0</v>
      </c>
      <c r="I156" s="13">
        <f>IF(E156+60&lt;$F$11,0,IF(ROW(H156)-13-$F$11&gt;=$G$8*12,0,$G$7-L156))</f>
        <v>0</v>
      </c>
      <c r="J156" s="2"/>
      <c r="K156" s="7">
        <f>IF(E156+60&lt;$F$11,0,IF(ROW(K156)-13-$F$11&lt;$G$9,0,$G$7/($G$8*12-$G$9)))</f>
        <v>1339.2857142857142</v>
      </c>
      <c r="L156" s="7">
        <f>SUM($K$13:K156)</f>
        <v>187499.99999999968</v>
      </c>
      <c r="M156" s="2"/>
      <c r="N156" s="2"/>
      <c r="O156" s="2"/>
      <c r="P156" s="2"/>
      <c r="Q156" s="2"/>
      <c r="R156" s="2"/>
    </row>
    <row r="157" spans="1:18" ht="12.75">
      <c r="A157" s="2"/>
      <c r="B157" s="2"/>
      <c r="C157" s="2"/>
      <c r="D157" s="27" t="s">
        <v>20</v>
      </c>
      <c r="E157" s="5">
        <v>1</v>
      </c>
      <c r="F157" s="6">
        <f t="shared" si="5"/>
        <v>0</v>
      </c>
      <c r="G157" s="6">
        <f t="shared" si="6"/>
        <v>0</v>
      </c>
      <c r="H157" s="7">
        <f>IF(K157=0,0,IF(OR(ROW(H157)-13&lt;=$G$9,L157&gt;$G$7),0,$G$7/($G$8*12-$G$9)))</f>
        <v>0</v>
      </c>
      <c r="I157" s="14">
        <f>IF(E157+60&lt;$F$11,0,IF(ROW(H157)-13-$F$11&gt;=$G$8*12,0,$G$7-L157))</f>
        <v>0</v>
      </c>
      <c r="J157" s="2"/>
      <c r="K157" s="7">
        <f>IF(E157+60&lt;$F$11,0,IF(ROW(K157)-13-$F$11&lt;$G$9,0,$G$7/($G$8*12-$G$9)))</f>
        <v>1339.2857142857142</v>
      </c>
      <c r="L157" s="7">
        <f>SUM($K$13:K157)</f>
        <v>188839.28571428539</v>
      </c>
      <c r="M157" s="2"/>
      <c r="N157" s="2"/>
      <c r="O157" s="2"/>
      <c r="P157" s="2"/>
      <c r="Q157" s="2"/>
      <c r="R157" s="2"/>
    </row>
    <row r="158" spans="1:18" ht="12.75">
      <c r="A158" s="2"/>
      <c r="B158" s="2"/>
      <c r="C158" s="2"/>
      <c r="D158" s="28"/>
      <c r="E158" s="10">
        <v>2</v>
      </c>
      <c r="F158" s="7">
        <f t="shared" si="5"/>
        <v>0</v>
      </c>
      <c r="G158" s="7">
        <f t="shared" si="6"/>
        <v>0</v>
      </c>
      <c r="H158" s="7">
        <f>IF(K158=0,0,IF(OR(ROW(H158)-13&lt;=$G$9,L158&gt;$G$7),0,$G$7/($G$8*12-$G$9)))</f>
        <v>0</v>
      </c>
      <c r="I158" s="8">
        <f>IF(E158+60&lt;$F$11,0,IF(ROW(H158)-13-$F$11&gt;=$G$8*12,0,$G$7-L158))</f>
        <v>0</v>
      </c>
      <c r="J158" s="2"/>
      <c r="K158" s="7">
        <f>IF(E158+60&lt;$F$11,0,IF(ROW(K158)-13-$F$11&lt;$G$9,0,$G$7/($G$8*12-$G$9)))</f>
        <v>1339.2857142857142</v>
      </c>
      <c r="L158" s="7">
        <f>SUM($K$13:K158)</f>
        <v>190178.5714285711</v>
      </c>
      <c r="M158" s="2"/>
      <c r="N158" s="2"/>
      <c r="O158" s="2"/>
      <c r="P158" s="2"/>
      <c r="Q158" s="2"/>
      <c r="R158" s="2"/>
    </row>
    <row r="159" spans="1:18" ht="12.75">
      <c r="A159" s="2"/>
      <c r="B159" s="2"/>
      <c r="C159" s="2"/>
      <c r="D159" s="28"/>
      <c r="E159" s="10">
        <v>3</v>
      </c>
      <c r="F159" s="7">
        <f t="shared" si="5"/>
        <v>0</v>
      </c>
      <c r="G159" s="7">
        <f t="shared" si="6"/>
        <v>0</v>
      </c>
      <c r="H159" s="7">
        <f>IF(K159=0,0,IF(OR(ROW(H159)-13&lt;=$G$9,L159&gt;$G$7),0,$G$7/($G$8*12-$G$9)))</f>
        <v>0</v>
      </c>
      <c r="I159" s="8">
        <f>IF(E159+60&lt;$F$11,0,IF(ROW(H159)-13-$F$11&gt;=$G$8*12,0,$G$7-L159))</f>
        <v>0</v>
      </c>
      <c r="J159" s="2"/>
      <c r="K159" s="7">
        <f>IF(E159+60&lt;$F$11,0,IF(ROW(K159)-13-$F$11&lt;$G$9,0,$G$7/($G$8*12-$G$9)))</f>
        <v>1339.2857142857142</v>
      </c>
      <c r="L159" s="7">
        <f>SUM($K$13:K159)</f>
        <v>191517.85714285681</v>
      </c>
      <c r="M159" s="2"/>
      <c r="N159" s="2"/>
      <c r="O159" s="2"/>
      <c r="P159" s="2"/>
      <c r="Q159" s="2"/>
      <c r="R159" s="2"/>
    </row>
    <row r="160" spans="1:18" ht="12.75">
      <c r="A160" s="2"/>
      <c r="B160" s="2"/>
      <c r="C160" s="2"/>
      <c r="D160" s="28"/>
      <c r="E160" s="10">
        <v>4</v>
      </c>
      <c r="F160" s="7">
        <f t="shared" si="5"/>
        <v>0</v>
      </c>
      <c r="G160" s="7">
        <f t="shared" si="6"/>
        <v>0</v>
      </c>
      <c r="H160" s="7">
        <f>IF(K160=0,0,IF(OR(ROW(H160)-13&lt;=$G$9,L160&gt;$G$7),0,$G$7/($G$8*12-$G$9)))</f>
        <v>0</v>
      </c>
      <c r="I160" s="8">
        <f>IF(E160+60&lt;$F$11,0,IF(ROW(H160)-13-$F$11&gt;=$G$8*12,0,$G$7-L160))</f>
        <v>0</v>
      </c>
      <c r="J160" s="2"/>
      <c r="K160" s="7">
        <f>IF(E160+60&lt;$F$11,0,IF(ROW(K160)-13-$F$11&lt;$G$9,0,$G$7/($G$8*12-$G$9)))</f>
        <v>1339.2857142857142</v>
      </c>
      <c r="L160" s="7">
        <f>SUM($K$13:K160)</f>
        <v>192857.14285714252</v>
      </c>
      <c r="M160" s="2"/>
      <c r="N160" s="2"/>
      <c r="O160" s="2"/>
      <c r="P160" s="2"/>
      <c r="Q160" s="2"/>
      <c r="R160" s="2"/>
    </row>
    <row r="161" spans="1:18" ht="12.75">
      <c r="A161" s="2"/>
      <c r="B161" s="2"/>
      <c r="C161" s="2"/>
      <c r="D161" s="28"/>
      <c r="E161" s="10">
        <v>5</v>
      </c>
      <c r="F161" s="7">
        <f t="shared" si="5"/>
        <v>0</v>
      </c>
      <c r="G161" s="7">
        <f t="shared" si="6"/>
        <v>0</v>
      </c>
      <c r="H161" s="7">
        <f>IF(K161=0,0,IF(OR(ROW(H161)-13&lt;=$G$9,L161&gt;$G$7),0,$G$7/($G$8*12-$G$9)))</f>
        <v>0</v>
      </c>
      <c r="I161" s="8">
        <f>IF(E161+60&lt;$F$11,0,IF(ROW(H161)-13-$F$11&gt;=$G$8*12,0,$G$7-L161))</f>
        <v>0</v>
      </c>
      <c r="J161" s="2"/>
      <c r="K161" s="7">
        <f>IF(E161+60&lt;$F$11,0,IF(ROW(K161)-13-$F$11&lt;$G$9,0,$G$7/($G$8*12-$G$9)))</f>
        <v>1339.2857142857142</v>
      </c>
      <c r="L161" s="7">
        <f>SUM($K$13:K161)</f>
        <v>194196.42857142823</v>
      </c>
      <c r="M161" s="2"/>
      <c r="N161" s="2"/>
      <c r="O161" s="2"/>
      <c r="P161" s="2"/>
      <c r="Q161" s="2"/>
      <c r="R161" s="2"/>
    </row>
    <row r="162" spans="1:18" ht="12.75">
      <c r="A162" s="2"/>
      <c r="B162" s="2"/>
      <c r="C162" s="2"/>
      <c r="D162" s="28"/>
      <c r="E162" s="10">
        <v>6</v>
      </c>
      <c r="F162" s="7">
        <f t="shared" si="5"/>
        <v>0</v>
      </c>
      <c r="G162" s="7">
        <f t="shared" si="6"/>
        <v>0</v>
      </c>
      <c r="H162" s="7">
        <f>IF(K162=0,0,IF(OR(ROW(H162)-13&lt;=$G$9,L162&gt;$G$7),0,$G$7/($G$8*12-$G$9)))</f>
        <v>0</v>
      </c>
      <c r="I162" s="8">
        <f>IF(E162+60&lt;$F$11,0,IF(ROW(H162)-13-$F$11&gt;=$G$8*12,0,$G$7-L162))</f>
        <v>0</v>
      </c>
      <c r="J162" s="2"/>
      <c r="K162" s="7">
        <f>IF(E162+60&lt;$F$11,0,IF(ROW(K162)-13-$F$11&lt;$G$9,0,$G$7/($G$8*12-$G$9)))</f>
        <v>1339.2857142857142</v>
      </c>
      <c r="L162" s="7">
        <f>SUM($K$13:K162)</f>
        <v>195535.71428571394</v>
      </c>
      <c r="M162" s="2"/>
      <c r="N162" s="2"/>
      <c r="O162" s="2"/>
      <c r="P162" s="2"/>
      <c r="Q162" s="2"/>
      <c r="R162" s="2"/>
    </row>
    <row r="163" spans="1:18" ht="12.75">
      <c r="A163" s="2"/>
      <c r="B163" s="2"/>
      <c r="C163" s="2"/>
      <c r="D163" s="28"/>
      <c r="E163" s="10">
        <v>7</v>
      </c>
      <c r="F163" s="7">
        <f t="shared" si="5"/>
        <v>0</v>
      </c>
      <c r="G163" s="7">
        <f t="shared" si="6"/>
        <v>0</v>
      </c>
      <c r="H163" s="7">
        <f>IF(K163=0,0,IF(OR(ROW(H163)-13&lt;=$G$9,L163&gt;$G$7),0,$G$7/($G$8*12-$G$9)))</f>
        <v>0</v>
      </c>
      <c r="I163" s="8">
        <f>IF(E163+60&lt;$F$11,0,IF(ROW(H163)-13-$F$11&gt;=$G$8*12,0,$G$7-L163))</f>
        <v>0</v>
      </c>
      <c r="J163" s="2"/>
      <c r="K163" s="7">
        <f>IF(E163+60&lt;$F$11,0,IF(ROW(K163)-13-$F$11&lt;$G$9,0,$G$7/($G$8*12-$G$9)))</f>
        <v>1339.2857142857142</v>
      </c>
      <c r="L163" s="7">
        <f>SUM($K$13:K163)</f>
        <v>196874.99999999965</v>
      </c>
      <c r="M163" s="2"/>
      <c r="N163" s="2"/>
      <c r="O163" s="2"/>
      <c r="P163" s="2"/>
      <c r="Q163" s="2"/>
      <c r="R163" s="2"/>
    </row>
    <row r="164" spans="1:18" ht="12.75">
      <c r="A164" s="2"/>
      <c r="B164" s="2"/>
      <c r="C164" s="2"/>
      <c r="D164" s="28"/>
      <c r="E164" s="10">
        <v>8</v>
      </c>
      <c r="F164" s="7">
        <f t="shared" si="5"/>
        <v>0</v>
      </c>
      <c r="G164" s="7">
        <f t="shared" si="6"/>
        <v>0</v>
      </c>
      <c r="H164" s="7">
        <f>IF(K164=0,0,IF(OR(ROW(H164)-13&lt;=$G$9,L164&gt;$G$7),0,$G$7/($G$8*12-$G$9)))</f>
        <v>0</v>
      </c>
      <c r="I164" s="8">
        <f>IF(E164+60&lt;$F$11,0,IF(ROW(H164)-13-$F$11&gt;=$G$8*12,0,$G$7-L164))</f>
        <v>0</v>
      </c>
      <c r="J164" s="2"/>
      <c r="K164" s="7">
        <f>IF(E164+60&lt;$F$11,0,IF(ROW(K164)-13-$F$11&lt;$G$9,0,$G$7/($G$8*12-$G$9)))</f>
        <v>1339.2857142857142</v>
      </c>
      <c r="L164" s="7">
        <f>SUM($K$13:K164)</f>
        <v>198214.28571428536</v>
      </c>
      <c r="M164" s="2"/>
      <c r="N164" s="2"/>
      <c r="O164" s="2"/>
      <c r="P164" s="2"/>
      <c r="Q164" s="2"/>
      <c r="R164" s="2"/>
    </row>
    <row r="165" spans="1:18" ht="12.75">
      <c r="A165" s="2"/>
      <c r="B165" s="2"/>
      <c r="C165" s="2"/>
      <c r="D165" s="28"/>
      <c r="E165" s="10">
        <v>9</v>
      </c>
      <c r="F165" s="7">
        <f t="shared" si="5"/>
        <v>0</v>
      </c>
      <c r="G165" s="7">
        <f t="shared" si="6"/>
        <v>0</v>
      </c>
      <c r="H165" s="7">
        <f>IF(K165=0,0,IF(OR(ROW(H165)-13&lt;=$G$9,L165&gt;$G$7),0,$G$7/($G$8*12-$G$9)))</f>
        <v>0</v>
      </c>
      <c r="I165" s="8">
        <f>IF(E165+60&lt;$F$11,0,IF(ROW(H165)-13-$F$11&gt;=$G$8*12,0,$G$7-L165))</f>
        <v>0</v>
      </c>
      <c r="J165" s="2"/>
      <c r="K165" s="7">
        <f>IF(E165+60&lt;$F$11,0,IF(ROW(K165)-13-$F$11&lt;$G$9,0,$G$7/($G$8*12-$G$9)))</f>
        <v>1339.2857142857142</v>
      </c>
      <c r="L165" s="7">
        <f>SUM($K$13:K165)</f>
        <v>199553.57142857107</v>
      </c>
      <c r="M165" s="2"/>
      <c r="N165" s="2"/>
      <c r="O165" s="2"/>
      <c r="P165" s="2"/>
      <c r="Q165" s="2"/>
      <c r="R165" s="2"/>
    </row>
    <row r="166" spans="1:18" ht="12.75">
      <c r="A166" s="2"/>
      <c r="B166" s="2"/>
      <c r="C166" s="2"/>
      <c r="D166" s="28"/>
      <c r="E166" s="10">
        <v>10</v>
      </c>
      <c r="F166" s="7">
        <f t="shared" si="5"/>
        <v>0</v>
      </c>
      <c r="G166" s="7">
        <f t="shared" si="6"/>
        <v>0</v>
      </c>
      <c r="H166" s="7">
        <f>IF(K166=0,0,IF(OR(ROW(H166)-13&lt;=$G$9,L166&gt;$G$7),0,$G$7/($G$8*12-$G$9)))</f>
        <v>0</v>
      </c>
      <c r="I166" s="8">
        <f>IF(E166+60&lt;$F$11,0,IF(ROW(H166)-13-$F$11&gt;=$G$8*12,0,$G$7-L166))</f>
        <v>0</v>
      </c>
      <c r="J166" s="2"/>
      <c r="K166" s="7">
        <f>IF(E166+60&lt;$F$11,0,IF(ROW(K166)-13-$F$11&lt;$G$9,0,$G$7/($G$8*12-$G$9)))</f>
        <v>1339.2857142857142</v>
      </c>
      <c r="L166" s="7">
        <f>SUM($K$13:K166)</f>
        <v>200892.85714285678</v>
      </c>
      <c r="M166" s="2"/>
      <c r="N166" s="2"/>
      <c r="O166" s="2"/>
      <c r="P166" s="2"/>
      <c r="Q166" s="2"/>
      <c r="R166" s="2"/>
    </row>
    <row r="167" spans="1:18" ht="12.75">
      <c r="A167" s="2"/>
      <c r="B167" s="2"/>
      <c r="C167" s="2"/>
      <c r="D167" s="28"/>
      <c r="E167" s="10">
        <v>11</v>
      </c>
      <c r="F167" s="7">
        <f t="shared" si="5"/>
        <v>0</v>
      </c>
      <c r="G167" s="7">
        <f t="shared" si="6"/>
        <v>0</v>
      </c>
      <c r="H167" s="7">
        <f>IF(K167=0,0,IF(OR(ROW(H167)-13&lt;=$G$9,L167&gt;$G$7),0,$G$7/($G$8*12-$G$9)))</f>
        <v>0</v>
      </c>
      <c r="I167" s="8">
        <f>IF(E167+60&lt;$F$11,0,IF(ROW(H167)-13-$F$11&gt;=$G$8*12,0,$G$7-L167))</f>
        <v>0</v>
      </c>
      <c r="J167" s="2"/>
      <c r="K167" s="7">
        <f>IF(E167+60&lt;$F$11,0,IF(ROW(K167)-13-$F$11&lt;$G$9,0,$G$7/($G$8*12-$G$9)))</f>
        <v>1339.2857142857142</v>
      </c>
      <c r="L167" s="7">
        <f>SUM($K$13:K167)</f>
        <v>202232.14285714249</v>
      </c>
      <c r="M167" s="2"/>
      <c r="N167" s="2"/>
      <c r="O167" s="2"/>
      <c r="P167" s="2"/>
      <c r="Q167" s="2"/>
      <c r="R167" s="2"/>
    </row>
    <row r="168" spans="1:18" ht="13.5" thickBot="1">
      <c r="A168" s="2"/>
      <c r="B168" s="2"/>
      <c r="C168" s="2"/>
      <c r="D168" s="29"/>
      <c r="E168" s="11">
        <v>12</v>
      </c>
      <c r="F168" s="12">
        <f t="shared" si="5"/>
        <v>0</v>
      </c>
      <c r="G168" s="12">
        <f t="shared" si="6"/>
        <v>0</v>
      </c>
      <c r="H168" s="12">
        <f>IF(K168=0,0,IF(OR(ROW(H168)-13&lt;=$G$9,L168&gt;$G$7),0,$G$7/($G$8*12-$G$9)))</f>
        <v>0</v>
      </c>
      <c r="I168" s="13">
        <f>IF(E168+60&lt;$F$11,0,IF(ROW(H168)-13-$F$11&gt;=$G$8*12,0,$G$7-L168))</f>
        <v>0</v>
      </c>
      <c r="J168" s="2"/>
      <c r="K168" s="7">
        <f>IF(E168+60&lt;$F$11,0,IF(ROW(K168)-13-$F$11&lt;$G$9,0,$G$7/($G$8*12-$G$9)))</f>
        <v>1339.2857142857142</v>
      </c>
      <c r="L168" s="7">
        <f>SUM($K$13:K168)</f>
        <v>203571.4285714282</v>
      </c>
      <c r="M168" s="2"/>
      <c r="N168" s="2"/>
      <c r="O168" s="2"/>
      <c r="P168" s="2"/>
      <c r="Q168" s="2"/>
      <c r="R168" s="2"/>
    </row>
    <row r="169" spans="1:18" ht="12.75">
      <c r="A169" s="2"/>
      <c r="B169" s="2"/>
      <c r="C169" s="2"/>
      <c r="D169" s="27" t="s">
        <v>21</v>
      </c>
      <c r="E169" s="5">
        <v>1</v>
      </c>
      <c r="F169" s="6">
        <f t="shared" si="5"/>
        <v>0</v>
      </c>
      <c r="G169" s="6">
        <f t="shared" si="6"/>
        <v>0</v>
      </c>
      <c r="H169" s="7">
        <f>IF(K169=0,0,IF(OR(ROW(H169)-13&lt;=$G$9,L169&gt;$G$7),0,$G$7/($G$8*12-$G$9)))</f>
        <v>0</v>
      </c>
      <c r="I169" s="14">
        <f>IF(E169+60&lt;$F$11,0,IF(ROW(H169)-13-$F$11&gt;=$G$8*12,0,$G$7-L169))</f>
        <v>0</v>
      </c>
      <c r="J169" s="2"/>
      <c r="K169" s="7">
        <f>IF(E169+60&lt;$F$11,0,IF(ROW(K169)-13-$F$11&lt;$G$9,0,$G$7/($G$8*12-$G$9)))</f>
        <v>1339.2857142857142</v>
      </c>
      <c r="L169" s="7">
        <f>SUM($K$13:K169)</f>
        <v>204910.71428571391</v>
      </c>
      <c r="M169" s="2"/>
      <c r="N169" s="2"/>
      <c r="O169" s="2"/>
      <c r="P169" s="2"/>
      <c r="Q169" s="2"/>
      <c r="R169" s="2"/>
    </row>
    <row r="170" spans="1:18" ht="12.75">
      <c r="A170" s="2"/>
      <c r="B170" s="2"/>
      <c r="C170" s="2"/>
      <c r="D170" s="28"/>
      <c r="E170" s="10">
        <v>2</v>
      </c>
      <c r="F170" s="7">
        <f t="shared" si="5"/>
        <v>0</v>
      </c>
      <c r="G170" s="7">
        <f t="shared" si="6"/>
        <v>0</v>
      </c>
      <c r="H170" s="7">
        <f>IF(K170=0,0,IF(OR(ROW(H170)-13&lt;=$G$9,L170&gt;$G$7),0,$G$7/($G$8*12-$G$9)))</f>
        <v>0</v>
      </c>
      <c r="I170" s="8">
        <f>IF(E170+60&lt;$F$11,0,IF(ROW(H170)-13-$F$11&gt;=$G$8*12,0,$G$7-L170))</f>
        <v>0</v>
      </c>
      <c r="J170" s="2"/>
      <c r="K170" s="7">
        <f>IF(E170+60&lt;$F$11,0,IF(ROW(K170)-13-$F$11&lt;$G$9,0,$G$7/($G$8*12-$G$9)))</f>
        <v>1339.2857142857142</v>
      </c>
      <c r="L170" s="7">
        <f>SUM($K$13:K170)</f>
        <v>206249.99999999962</v>
      </c>
      <c r="M170" s="2"/>
      <c r="N170" s="2"/>
      <c r="O170" s="2"/>
      <c r="P170" s="2"/>
      <c r="Q170" s="2"/>
      <c r="R170" s="2"/>
    </row>
    <row r="171" spans="1:18" ht="12.75">
      <c r="A171" s="2"/>
      <c r="B171" s="2"/>
      <c r="C171" s="2"/>
      <c r="D171" s="28"/>
      <c r="E171" s="10">
        <v>3</v>
      </c>
      <c r="F171" s="7">
        <f t="shared" si="5"/>
        <v>0</v>
      </c>
      <c r="G171" s="7">
        <f t="shared" si="6"/>
        <v>0</v>
      </c>
      <c r="H171" s="7">
        <f>IF(K171=0,0,IF(OR(ROW(H171)-13&lt;=$G$9,L171&gt;$G$7),0,$G$7/($G$8*12-$G$9)))</f>
        <v>0</v>
      </c>
      <c r="I171" s="8">
        <f>IF(E171+60&lt;$F$11,0,IF(ROW(H171)-13-$F$11&gt;=$G$8*12,0,$G$7-L171))</f>
        <v>0</v>
      </c>
      <c r="J171" s="2"/>
      <c r="K171" s="7">
        <f>IF(E171+60&lt;$F$11,0,IF(ROW(K171)-13-$F$11&lt;$G$9,0,$G$7/($G$8*12-$G$9)))</f>
        <v>1339.2857142857142</v>
      </c>
      <c r="L171" s="7">
        <f>SUM($K$13:K171)</f>
        <v>207589.28571428533</v>
      </c>
      <c r="M171" s="2"/>
      <c r="N171" s="2"/>
      <c r="O171" s="2"/>
      <c r="P171" s="2"/>
      <c r="Q171" s="2"/>
      <c r="R171" s="2"/>
    </row>
    <row r="172" spans="1:18" ht="12.75">
      <c r="A172" s="2"/>
      <c r="B172" s="2"/>
      <c r="C172" s="2"/>
      <c r="D172" s="28"/>
      <c r="E172" s="10">
        <v>4</v>
      </c>
      <c r="F172" s="7">
        <f t="shared" si="5"/>
        <v>0</v>
      </c>
      <c r="G172" s="7">
        <f t="shared" si="6"/>
        <v>0</v>
      </c>
      <c r="H172" s="7">
        <f>IF(K172=0,0,IF(OR(ROW(H172)-13&lt;=$G$9,L172&gt;$G$7),0,$G$7/($G$8*12-$G$9)))</f>
        <v>0</v>
      </c>
      <c r="I172" s="8">
        <f>IF(E172+60&lt;$F$11,0,IF(ROW(H172)-13-$F$11&gt;=$G$8*12,0,$G$7-L172))</f>
        <v>0</v>
      </c>
      <c r="J172" s="2"/>
      <c r="K172" s="7">
        <f>IF(E172+60&lt;$F$11,0,IF(ROW(K172)-13-$F$11&lt;$G$9,0,$G$7/($G$8*12-$G$9)))</f>
        <v>1339.2857142857142</v>
      </c>
      <c r="L172" s="7">
        <f>SUM($K$13:K172)</f>
        <v>208928.57142857104</v>
      </c>
      <c r="M172" s="2"/>
      <c r="N172" s="2"/>
      <c r="O172" s="2"/>
      <c r="P172" s="2"/>
      <c r="Q172" s="2"/>
      <c r="R172" s="2"/>
    </row>
    <row r="173" spans="1:18" ht="12.75">
      <c r="A173" s="2"/>
      <c r="B173" s="2"/>
      <c r="C173" s="2"/>
      <c r="D173" s="28"/>
      <c r="E173" s="10">
        <v>5</v>
      </c>
      <c r="F173" s="7">
        <f t="shared" si="5"/>
        <v>0</v>
      </c>
      <c r="G173" s="7">
        <f t="shared" si="6"/>
        <v>0</v>
      </c>
      <c r="H173" s="7">
        <f>IF(K173=0,0,IF(OR(ROW(H173)-13&lt;=$G$9,L173&gt;$G$7),0,$G$7/($G$8*12-$G$9)))</f>
        <v>0</v>
      </c>
      <c r="I173" s="8">
        <f>IF(E173+60&lt;$F$11,0,IF(ROW(H173)-13-$F$11&gt;=$G$8*12,0,$G$7-L173))</f>
        <v>0</v>
      </c>
      <c r="J173" s="2"/>
      <c r="K173" s="7">
        <f>IF(E173+60&lt;$F$11,0,IF(ROW(K173)-13-$F$11&lt;$G$9,0,$G$7/($G$8*12-$G$9)))</f>
        <v>1339.2857142857142</v>
      </c>
      <c r="L173" s="7">
        <f>SUM($K$13:K173)</f>
        <v>210267.85714285675</v>
      </c>
      <c r="M173" s="2"/>
      <c r="N173" s="2"/>
      <c r="O173" s="2"/>
      <c r="P173" s="2"/>
      <c r="Q173" s="2"/>
      <c r="R173" s="2"/>
    </row>
    <row r="174" spans="1:18" ht="12.75">
      <c r="A174" s="2"/>
      <c r="B174" s="2"/>
      <c r="C174" s="2"/>
      <c r="D174" s="28"/>
      <c r="E174" s="10">
        <v>6</v>
      </c>
      <c r="F174" s="7">
        <f t="shared" si="5"/>
        <v>0</v>
      </c>
      <c r="G174" s="7">
        <f t="shared" si="6"/>
        <v>0</v>
      </c>
      <c r="H174" s="7">
        <f>IF(K174=0,0,IF(OR(ROW(H174)-13&lt;=$G$9,L174&gt;$G$7),0,$G$7/($G$8*12-$G$9)))</f>
        <v>0</v>
      </c>
      <c r="I174" s="8">
        <f>IF(E174+60&lt;$F$11,0,IF(ROW(H174)-13-$F$11&gt;=$G$8*12,0,$G$7-L174))</f>
        <v>0</v>
      </c>
      <c r="J174" s="2"/>
      <c r="K174" s="7">
        <f>IF(E174+60&lt;$F$11,0,IF(ROW(K174)-13-$F$11&lt;$G$9,0,$G$7/($G$8*12-$G$9)))</f>
        <v>1339.2857142857142</v>
      </c>
      <c r="L174" s="7">
        <f>SUM($K$13:K174)</f>
        <v>211607.14285714246</v>
      </c>
      <c r="M174" s="2"/>
      <c r="N174" s="2"/>
      <c r="O174" s="2"/>
      <c r="P174" s="2"/>
      <c r="Q174" s="2"/>
      <c r="R174" s="2"/>
    </row>
    <row r="175" spans="1:18" ht="12.75">
      <c r="A175" s="2"/>
      <c r="B175" s="2"/>
      <c r="C175" s="2"/>
      <c r="D175" s="28"/>
      <c r="E175" s="10">
        <v>7</v>
      </c>
      <c r="F175" s="7">
        <f t="shared" si="5"/>
        <v>0</v>
      </c>
      <c r="G175" s="7">
        <f t="shared" si="6"/>
        <v>0</v>
      </c>
      <c r="H175" s="7">
        <f>IF(K175=0,0,IF(OR(ROW(H175)-13&lt;=$G$9,L175&gt;$G$7),0,$G$7/($G$8*12-$G$9)))</f>
        <v>0</v>
      </c>
      <c r="I175" s="8">
        <f>IF(E175+60&lt;$F$11,0,IF(ROW(H175)-13-$F$11&gt;=$G$8*12,0,$G$7-L175))</f>
        <v>0</v>
      </c>
      <c r="J175" s="2"/>
      <c r="K175" s="7">
        <f>IF(E175+60&lt;$F$11,0,IF(ROW(K175)-13-$F$11&lt;$G$9,0,$G$7/($G$8*12-$G$9)))</f>
        <v>1339.2857142857142</v>
      </c>
      <c r="L175" s="7">
        <f>SUM($K$13:K175)</f>
        <v>212946.42857142817</v>
      </c>
      <c r="M175" s="2"/>
      <c r="N175" s="2"/>
      <c r="O175" s="2"/>
      <c r="P175" s="2"/>
      <c r="Q175" s="2"/>
      <c r="R175" s="2"/>
    </row>
    <row r="176" spans="1:18" ht="12.75">
      <c r="A176" s="2"/>
      <c r="B176" s="2"/>
      <c r="C176" s="2"/>
      <c r="D176" s="28"/>
      <c r="E176" s="10">
        <v>8</v>
      </c>
      <c r="F176" s="7">
        <f t="shared" si="5"/>
        <v>0</v>
      </c>
      <c r="G176" s="7">
        <f t="shared" si="6"/>
        <v>0</v>
      </c>
      <c r="H176" s="7">
        <f>IF(K176=0,0,IF(OR(ROW(H176)-13&lt;=$G$9,L176&gt;$G$7),0,$G$7/($G$8*12-$G$9)))</f>
        <v>0</v>
      </c>
      <c r="I176" s="8">
        <f>IF(E176+60&lt;$F$11,0,IF(ROW(H176)-13-$F$11&gt;=$G$8*12,0,$G$7-L176))</f>
        <v>0</v>
      </c>
      <c r="J176" s="2"/>
      <c r="K176" s="7">
        <f>IF(E176+60&lt;$F$11,0,IF(ROW(K176)-13-$F$11&lt;$G$9,0,$G$7/($G$8*12-$G$9)))</f>
        <v>1339.2857142857142</v>
      </c>
      <c r="L176" s="7">
        <f>SUM($K$13:K176)</f>
        <v>214285.71428571388</v>
      </c>
      <c r="M176" s="2"/>
      <c r="N176" s="2"/>
      <c r="O176" s="2"/>
      <c r="P176" s="2"/>
      <c r="Q176" s="2"/>
      <c r="R176" s="2"/>
    </row>
    <row r="177" spans="1:18" ht="12.75">
      <c r="A177" s="2"/>
      <c r="B177" s="2"/>
      <c r="C177" s="2"/>
      <c r="D177" s="28"/>
      <c r="E177" s="10">
        <v>9</v>
      </c>
      <c r="F177" s="7">
        <f t="shared" ref="F177:F180" si="7">G177+H177</f>
        <v>0</v>
      </c>
      <c r="G177" s="7">
        <f t="shared" ref="G177:G180" si="8">IF(I177=0,0,(H177+I177)*$G$10/12)</f>
        <v>0</v>
      </c>
      <c r="H177" s="7">
        <f>IF(K177=0,0,IF(OR(ROW(H177)-13&lt;=$G$9,L177&gt;$G$7),0,$G$7/($G$8*12-$G$9)))</f>
        <v>0</v>
      </c>
      <c r="I177" s="8">
        <f>IF(E177+60&lt;$F$11,0,IF(ROW(H177)-13-$F$11&gt;=$G$8*12,0,$G$7-L177))</f>
        <v>0</v>
      </c>
      <c r="J177" s="2"/>
      <c r="K177" s="7">
        <f>IF(E177+60&lt;$F$11,0,IF(ROW(K177)-13-$F$11&lt;$G$9,0,$G$7/($G$8*12-$G$9)))</f>
        <v>1339.2857142857142</v>
      </c>
      <c r="L177" s="7">
        <f>SUM($K$13:K177)</f>
        <v>215624.99999999959</v>
      </c>
      <c r="M177" s="2"/>
      <c r="N177" s="2"/>
      <c r="O177" s="2"/>
      <c r="P177" s="2"/>
      <c r="Q177" s="2"/>
      <c r="R177" s="2"/>
    </row>
    <row r="178" spans="1:18" ht="12.75">
      <c r="A178" s="2"/>
      <c r="B178" s="2"/>
      <c r="C178" s="2"/>
      <c r="D178" s="28"/>
      <c r="E178" s="10">
        <v>10</v>
      </c>
      <c r="F178" s="7">
        <f t="shared" si="7"/>
        <v>0</v>
      </c>
      <c r="G178" s="7">
        <f t="shared" si="8"/>
        <v>0</v>
      </c>
      <c r="H178" s="7">
        <f>IF(K178=0,0,IF(OR(ROW(H178)-13&lt;=$G$9,L178&gt;$G$7),0,$G$7/($G$8*12-$G$9)))</f>
        <v>0</v>
      </c>
      <c r="I178" s="8">
        <f>IF(E178+60&lt;$F$11,0,IF(ROW(H178)-13-$F$11&gt;=$G$8*12,0,$G$7-L178))</f>
        <v>0</v>
      </c>
      <c r="J178" s="2"/>
      <c r="K178" s="7">
        <f>IF(E178+60&lt;$F$11,0,IF(ROW(K178)-13-$F$11&lt;$G$9,0,$G$7/($G$8*12-$G$9)))</f>
        <v>1339.2857142857142</v>
      </c>
      <c r="L178" s="7">
        <f>SUM($K$13:K178)</f>
        <v>216964.2857142853</v>
      </c>
      <c r="M178" s="2"/>
      <c r="N178" s="2"/>
      <c r="O178" s="2"/>
      <c r="P178" s="2"/>
      <c r="Q178" s="2"/>
      <c r="R178" s="2"/>
    </row>
    <row r="179" spans="1:18" ht="12.75">
      <c r="A179" s="2"/>
      <c r="B179" s="2"/>
      <c r="C179" s="2"/>
      <c r="D179" s="28"/>
      <c r="E179" s="10">
        <v>11</v>
      </c>
      <c r="F179" s="7">
        <f t="shared" si="7"/>
        <v>0</v>
      </c>
      <c r="G179" s="7">
        <f t="shared" si="8"/>
        <v>0</v>
      </c>
      <c r="H179" s="7">
        <f>IF(K179=0,0,IF(OR(ROW(H179)-13&lt;=$G$9,L179&gt;$G$7),0,$G$7/($G$8*12-$G$9)))</f>
        <v>0</v>
      </c>
      <c r="I179" s="8">
        <f>IF(E179+60&lt;$F$11,0,IF(ROW(H179)-13-$F$11&gt;=$G$8*12,0,$G$7-L179))</f>
        <v>0</v>
      </c>
      <c r="J179" s="2"/>
      <c r="K179" s="7">
        <f>IF(E179+60&lt;$F$11,0,IF(ROW(K179)-13-$F$11&lt;$G$9,0,$G$7/($G$8*12-$G$9)))</f>
        <v>1339.2857142857142</v>
      </c>
      <c r="L179" s="7">
        <f>SUM($K$13:K179)</f>
        <v>218303.57142857101</v>
      </c>
      <c r="M179" s="2"/>
      <c r="N179" s="2"/>
      <c r="O179" s="2"/>
      <c r="P179" s="2"/>
      <c r="Q179" s="2"/>
      <c r="R179" s="2"/>
    </row>
    <row r="180" spans="1:18" ht="13.5" thickBot="1">
      <c r="A180" s="2"/>
      <c r="B180" s="2"/>
      <c r="C180" s="2"/>
      <c r="D180" s="29"/>
      <c r="E180" s="11">
        <v>12</v>
      </c>
      <c r="F180" s="12">
        <f t="shared" si="7"/>
        <v>0</v>
      </c>
      <c r="G180" s="12">
        <f t="shared" si="8"/>
        <v>0</v>
      </c>
      <c r="H180" s="12">
        <f>IF(K180=0,0,IF(OR(ROW(H180)-13&lt;=$G$9,L180&gt;$G$7),0,$G$7/($G$8*12-$G$9)))</f>
        <v>0</v>
      </c>
      <c r="I180" s="13">
        <f>IF(E180+60&lt;$F$11,0,IF(ROW(H180)-13-$F$11&gt;=$G$8*12,0,$G$7-L180))</f>
        <v>0</v>
      </c>
      <c r="J180" s="2"/>
      <c r="K180" s="7">
        <f>IF(E180+60&lt;$F$11,0,IF(ROW(K180)-13-$F$11&lt;$G$9,0,$G$7/($G$8*12-$G$9)))</f>
        <v>1339.2857142857142</v>
      </c>
      <c r="L180" s="7">
        <f>SUM($K$13:K180)</f>
        <v>219642.85714285672</v>
      </c>
      <c r="M180" s="2"/>
      <c r="N180" s="2"/>
      <c r="O180" s="2"/>
      <c r="P180" s="2"/>
      <c r="Q180" s="2"/>
      <c r="R180" s="2"/>
    </row>
    <row r="181" spans="1:18" ht="12.75">
      <c r="A181" s="2"/>
      <c r="B181" s="2"/>
      <c r="C181" s="2"/>
      <c r="D181" s="27" t="s">
        <v>22</v>
      </c>
      <c r="E181" s="5">
        <v>1</v>
      </c>
      <c r="F181" s="6">
        <f t="shared" ref="F181:F244" si="9">G181+H181</f>
        <v>0</v>
      </c>
      <c r="G181" s="6">
        <f t="shared" ref="G181:G244" si="10">IF(I181=0,0,(H181+I181)*$G$10/12)</f>
        <v>0</v>
      </c>
      <c r="H181" s="7">
        <f>IF(K181=0,0,IF(OR(ROW(H181)-13&lt;=$G$9,L181&gt;$G$7),0,$G$7/($G$8*12-$G$9)))</f>
        <v>0</v>
      </c>
      <c r="I181" s="14">
        <f>IF(E181+60&lt;$F$11,0,IF(ROW(H181)-13-$F$11&gt;=$G$8*12,0,$G$7-L181))</f>
        <v>0</v>
      </c>
      <c r="J181" s="2"/>
      <c r="K181" s="7">
        <f>IF(E181+60&lt;$F$11,0,IF(ROW(K181)-13-$F$11&lt;$G$9,0,$G$7/($G$8*12-$G$9)))</f>
        <v>1339.2857142857142</v>
      </c>
      <c r="L181" s="7">
        <f>SUM($K$13:K181)</f>
        <v>220982.14285714243</v>
      </c>
      <c r="M181" s="2"/>
      <c r="N181" s="2"/>
      <c r="O181" s="2"/>
      <c r="P181" s="2"/>
      <c r="Q181" s="2"/>
      <c r="R181" s="2"/>
    </row>
    <row r="182" spans="1:18" ht="12.75">
      <c r="A182" s="2"/>
      <c r="B182" s="2"/>
      <c r="C182" s="2"/>
      <c r="D182" s="28"/>
      <c r="E182" s="10">
        <v>2</v>
      </c>
      <c r="F182" s="7">
        <f t="shared" si="9"/>
        <v>0</v>
      </c>
      <c r="G182" s="7">
        <f t="shared" si="10"/>
        <v>0</v>
      </c>
      <c r="H182" s="7">
        <f>IF(K182=0,0,IF(OR(ROW(H182)-13&lt;=$G$9,L182&gt;$G$7),0,$G$7/($G$8*12-$G$9)))</f>
        <v>0</v>
      </c>
      <c r="I182" s="8">
        <f>IF(E182+60&lt;$F$11,0,IF(ROW(H182)-13-$F$11&gt;=$G$8*12,0,$G$7-L182))</f>
        <v>0</v>
      </c>
      <c r="J182" s="2"/>
      <c r="K182" s="7">
        <f>IF(E182+60&lt;$F$11,0,IF(ROW(K182)-13-$F$11&lt;$G$9,0,$G$7/($G$8*12-$G$9)))</f>
        <v>1339.2857142857142</v>
      </c>
      <c r="L182" s="7">
        <f>SUM($K$13:K182)</f>
        <v>222321.42857142814</v>
      </c>
      <c r="M182" s="2"/>
      <c r="N182" s="2"/>
      <c r="O182" s="2"/>
      <c r="P182" s="2"/>
      <c r="Q182" s="2"/>
      <c r="R182" s="2"/>
    </row>
    <row r="183" spans="1:18" ht="12.75">
      <c r="A183" s="2"/>
      <c r="B183" s="2"/>
      <c r="C183" s="2"/>
      <c r="D183" s="28"/>
      <c r="E183" s="10">
        <v>3</v>
      </c>
      <c r="F183" s="7">
        <f t="shared" si="9"/>
        <v>0</v>
      </c>
      <c r="G183" s="7">
        <f t="shared" si="10"/>
        <v>0</v>
      </c>
      <c r="H183" s="7">
        <f>IF(K183=0,0,IF(OR(ROW(H183)-13&lt;=$G$9,L183&gt;$G$7),0,$G$7/($G$8*12-$G$9)))</f>
        <v>0</v>
      </c>
      <c r="I183" s="8">
        <f>IF(E183+60&lt;$F$11,0,IF(ROW(H183)-13-$F$11&gt;=$G$8*12,0,$G$7-L183))</f>
        <v>0</v>
      </c>
      <c r="J183" s="2"/>
      <c r="K183" s="7">
        <f>IF(E183+60&lt;$F$11,0,IF(ROW(K183)-13-$F$11&lt;$G$9,0,$G$7/($G$8*12-$G$9)))</f>
        <v>1339.2857142857142</v>
      </c>
      <c r="L183" s="7">
        <f>SUM($K$13:K183)</f>
        <v>223660.71428571385</v>
      </c>
      <c r="M183" s="2"/>
      <c r="N183" s="2"/>
      <c r="O183" s="2"/>
      <c r="P183" s="2"/>
      <c r="Q183" s="2"/>
      <c r="R183" s="2"/>
    </row>
    <row r="184" spans="1:18" ht="12.75">
      <c r="A184" s="2"/>
      <c r="B184" s="2"/>
      <c r="C184" s="2"/>
      <c r="D184" s="28"/>
      <c r="E184" s="10">
        <v>4</v>
      </c>
      <c r="F184" s="7">
        <f t="shared" si="9"/>
        <v>0</v>
      </c>
      <c r="G184" s="7">
        <f t="shared" si="10"/>
        <v>0</v>
      </c>
      <c r="H184" s="7">
        <f>IF(K184=0,0,IF(OR(ROW(H184)-13&lt;=$G$9,L184&gt;$G$7),0,$G$7/($G$8*12-$G$9)))</f>
        <v>0</v>
      </c>
      <c r="I184" s="8">
        <f>IF(E184+60&lt;$F$11,0,IF(ROW(H184)-13-$F$11&gt;=$G$8*12,0,$G$7-L184))</f>
        <v>0</v>
      </c>
      <c r="J184" s="2"/>
      <c r="K184" s="7">
        <f>IF(E184+60&lt;$F$11,0,IF(ROW(K184)-13-$F$11&lt;$G$9,0,$G$7/($G$8*12-$G$9)))</f>
        <v>1339.2857142857142</v>
      </c>
      <c r="L184" s="7">
        <f>SUM($K$13:K184)</f>
        <v>224999.99999999956</v>
      </c>
      <c r="M184" s="2"/>
      <c r="N184" s="2"/>
      <c r="O184" s="2"/>
      <c r="P184" s="2"/>
      <c r="Q184" s="2"/>
      <c r="R184" s="2"/>
    </row>
    <row r="185" spans="1:18" ht="12.75">
      <c r="A185" s="2"/>
      <c r="B185" s="2"/>
      <c r="C185" s="2"/>
      <c r="D185" s="28"/>
      <c r="E185" s="10">
        <v>5</v>
      </c>
      <c r="F185" s="7">
        <f t="shared" si="9"/>
        <v>0</v>
      </c>
      <c r="G185" s="7">
        <f t="shared" si="10"/>
        <v>0</v>
      </c>
      <c r="H185" s="7">
        <f>IF(K185=0,0,IF(OR(ROW(H185)-13&lt;=$G$9,L185&gt;$G$7),0,$G$7/($G$8*12-$G$9)))</f>
        <v>0</v>
      </c>
      <c r="I185" s="8">
        <f>IF(E185+60&lt;$F$11,0,IF(ROW(H185)-13-$F$11&gt;=$G$8*12,0,$G$7-L185))</f>
        <v>0</v>
      </c>
      <c r="J185" s="2"/>
      <c r="K185" s="7">
        <f>IF(E185+60&lt;$F$11,0,IF(ROW(K185)-13-$F$11&lt;$G$9,0,$G$7/($G$8*12-$G$9)))</f>
        <v>1339.2857142857142</v>
      </c>
      <c r="L185" s="7">
        <f>SUM($K$13:K185)</f>
        <v>226339.28571428527</v>
      </c>
      <c r="M185" s="2"/>
      <c r="N185" s="2"/>
      <c r="O185" s="2"/>
      <c r="P185" s="2"/>
      <c r="Q185" s="2"/>
      <c r="R185" s="2"/>
    </row>
    <row r="186" spans="1:18" ht="12.75">
      <c r="A186" s="2"/>
      <c r="B186" s="2"/>
      <c r="C186" s="2"/>
      <c r="D186" s="28"/>
      <c r="E186" s="10">
        <v>6</v>
      </c>
      <c r="F186" s="7">
        <f t="shared" si="9"/>
        <v>0</v>
      </c>
      <c r="G186" s="7">
        <f t="shared" si="10"/>
        <v>0</v>
      </c>
      <c r="H186" s="7">
        <f>IF(K186=0,0,IF(OR(ROW(H186)-13&lt;=$G$9,L186&gt;$G$7),0,$G$7/($G$8*12-$G$9)))</f>
        <v>0</v>
      </c>
      <c r="I186" s="8">
        <f>IF(E186+60&lt;$F$11,0,IF(ROW(H186)-13-$F$11&gt;=$G$8*12,0,$G$7-L186))</f>
        <v>0</v>
      </c>
      <c r="J186" s="2"/>
      <c r="K186" s="7">
        <f>IF(E186+60&lt;$F$11,0,IF(ROW(K186)-13-$F$11&lt;$G$9,0,$G$7/($G$8*12-$G$9)))</f>
        <v>1339.2857142857142</v>
      </c>
      <c r="L186" s="7">
        <f>SUM($K$13:K186)</f>
        <v>227678.57142857098</v>
      </c>
      <c r="M186" s="2"/>
      <c r="N186" s="2"/>
      <c r="O186" s="2"/>
      <c r="P186" s="2"/>
      <c r="Q186" s="2"/>
      <c r="R186" s="2"/>
    </row>
    <row r="187" spans="1:18" ht="12.75">
      <c r="A187" s="2"/>
      <c r="B187" s="2"/>
      <c r="C187" s="2"/>
      <c r="D187" s="28"/>
      <c r="E187" s="10">
        <v>7</v>
      </c>
      <c r="F187" s="7">
        <f t="shared" si="9"/>
        <v>0</v>
      </c>
      <c r="G187" s="7">
        <f t="shared" si="10"/>
        <v>0</v>
      </c>
      <c r="H187" s="7">
        <f>IF(K187=0,0,IF(OR(ROW(H187)-13&lt;=$G$9,L187&gt;$G$7),0,$G$7/($G$8*12-$G$9)))</f>
        <v>0</v>
      </c>
      <c r="I187" s="8">
        <f>IF(E187+60&lt;$F$11,0,IF(ROW(H187)-13-$F$11&gt;=$G$8*12,0,$G$7-L187))</f>
        <v>0</v>
      </c>
      <c r="J187" s="2"/>
      <c r="K187" s="7">
        <f>IF(E187+60&lt;$F$11,0,IF(ROW(K187)-13-$F$11&lt;$G$9,0,$G$7/($G$8*12-$G$9)))</f>
        <v>1339.2857142857142</v>
      </c>
      <c r="L187" s="7">
        <f>SUM($K$13:K187)</f>
        <v>229017.85714285669</v>
      </c>
      <c r="M187" s="2"/>
      <c r="N187" s="2"/>
      <c r="O187" s="2"/>
      <c r="P187" s="2"/>
      <c r="Q187" s="2"/>
      <c r="R187" s="2"/>
    </row>
    <row r="188" spans="1:18" ht="12.75">
      <c r="A188" s="2"/>
      <c r="B188" s="2"/>
      <c r="C188" s="2"/>
      <c r="D188" s="28"/>
      <c r="E188" s="10">
        <v>8</v>
      </c>
      <c r="F188" s="7">
        <f t="shared" si="9"/>
        <v>0</v>
      </c>
      <c r="G188" s="7">
        <f t="shared" si="10"/>
        <v>0</v>
      </c>
      <c r="H188" s="7">
        <f>IF(K188=0,0,IF(OR(ROW(H188)-13&lt;=$G$9,L188&gt;$G$7),0,$G$7/($G$8*12-$G$9)))</f>
        <v>0</v>
      </c>
      <c r="I188" s="8">
        <f>IF(E188+60&lt;$F$11,0,IF(ROW(H188)-13-$F$11&gt;=$G$8*12,0,$G$7-L188))</f>
        <v>0</v>
      </c>
      <c r="J188" s="2"/>
      <c r="K188" s="7">
        <f>IF(E188+60&lt;$F$11,0,IF(ROW(K188)-13-$F$11&lt;$G$9,0,$G$7/($G$8*12-$G$9)))</f>
        <v>1339.2857142857142</v>
      </c>
      <c r="L188" s="7">
        <f>SUM($K$13:K188)</f>
        <v>230357.1428571424</v>
      </c>
      <c r="M188" s="2"/>
      <c r="N188" s="2"/>
      <c r="O188" s="2"/>
      <c r="P188" s="2"/>
      <c r="Q188" s="2"/>
      <c r="R188" s="2"/>
    </row>
    <row r="189" spans="1:18" ht="12.75">
      <c r="A189" s="2"/>
      <c r="B189" s="2"/>
      <c r="C189" s="2"/>
      <c r="D189" s="28"/>
      <c r="E189" s="10">
        <v>9</v>
      </c>
      <c r="F189" s="7">
        <f t="shared" si="9"/>
        <v>0</v>
      </c>
      <c r="G189" s="7">
        <f t="shared" si="10"/>
        <v>0</v>
      </c>
      <c r="H189" s="7">
        <f>IF(K189=0,0,IF(OR(ROW(H189)-13&lt;=$G$9,L189&gt;$G$7),0,$G$7/($G$8*12-$G$9)))</f>
        <v>0</v>
      </c>
      <c r="I189" s="8">
        <f>IF(E189+60&lt;$F$11,0,IF(ROW(H189)-13-$F$11&gt;=$G$8*12,0,$G$7-L189))</f>
        <v>0</v>
      </c>
      <c r="J189" s="2"/>
      <c r="K189" s="7">
        <f>IF(E189+60&lt;$F$11,0,IF(ROW(K189)-13-$F$11&lt;$G$9,0,$G$7/($G$8*12-$G$9)))</f>
        <v>1339.2857142857142</v>
      </c>
      <c r="L189" s="7">
        <f>SUM($K$13:K189)</f>
        <v>231696.42857142811</v>
      </c>
      <c r="M189" s="2"/>
      <c r="N189" s="2"/>
      <c r="O189" s="2"/>
      <c r="P189" s="2"/>
      <c r="Q189" s="2"/>
      <c r="R189" s="2"/>
    </row>
    <row r="190" spans="1:18" ht="12.75">
      <c r="A190" s="2"/>
      <c r="B190" s="2"/>
      <c r="C190" s="2"/>
      <c r="D190" s="28"/>
      <c r="E190" s="10">
        <v>10</v>
      </c>
      <c r="F190" s="7">
        <f t="shared" si="9"/>
        <v>0</v>
      </c>
      <c r="G190" s="7">
        <f t="shared" si="10"/>
        <v>0</v>
      </c>
      <c r="H190" s="7">
        <f>IF(K190=0,0,IF(OR(ROW(H190)-13&lt;=$G$9,L190&gt;$G$7),0,$G$7/($G$8*12-$G$9)))</f>
        <v>0</v>
      </c>
      <c r="I190" s="8">
        <f>IF(E190+60&lt;$F$11,0,IF(ROW(H190)-13-$F$11&gt;=$G$8*12,0,$G$7-L190))</f>
        <v>0</v>
      </c>
      <c r="J190" s="2"/>
      <c r="K190" s="7">
        <f>IF(E190+60&lt;$F$11,0,IF(ROW(K190)-13-$F$11&lt;$G$9,0,$G$7/($G$8*12-$G$9)))</f>
        <v>1339.2857142857142</v>
      </c>
      <c r="L190" s="7">
        <f>SUM($K$13:K190)</f>
        <v>233035.71428571382</v>
      </c>
      <c r="M190" s="2"/>
      <c r="N190" s="2"/>
      <c r="O190" s="2"/>
      <c r="P190" s="2"/>
      <c r="Q190" s="2"/>
      <c r="R190" s="2"/>
    </row>
    <row r="191" spans="1:18" ht="12.75">
      <c r="A191" s="2"/>
      <c r="B191" s="2"/>
      <c r="C191" s="2"/>
      <c r="D191" s="28"/>
      <c r="E191" s="10">
        <v>11</v>
      </c>
      <c r="F191" s="7">
        <f t="shared" si="9"/>
        <v>0</v>
      </c>
      <c r="G191" s="7">
        <f t="shared" si="10"/>
        <v>0</v>
      </c>
      <c r="H191" s="7">
        <f>IF(K191=0,0,IF(OR(ROW(H191)-13&lt;=$G$9,L191&gt;$G$7),0,$G$7/($G$8*12-$G$9)))</f>
        <v>0</v>
      </c>
      <c r="I191" s="8">
        <f>IF(E191+60&lt;$F$11,0,IF(ROW(H191)-13-$F$11&gt;=$G$8*12,0,$G$7-L191))</f>
        <v>0</v>
      </c>
      <c r="J191" s="2"/>
      <c r="K191" s="7">
        <f>IF(E191+60&lt;$F$11,0,IF(ROW(K191)-13-$F$11&lt;$G$9,0,$G$7/($G$8*12-$G$9)))</f>
        <v>1339.2857142857142</v>
      </c>
      <c r="L191" s="7">
        <f>SUM($K$13:K191)</f>
        <v>234374.99999999953</v>
      </c>
      <c r="M191" s="2"/>
      <c r="N191" s="2"/>
      <c r="O191" s="2"/>
      <c r="P191" s="2"/>
      <c r="Q191" s="2"/>
      <c r="R191" s="2"/>
    </row>
    <row r="192" spans="1:18" ht="13.5" thickBot="1">
      <c r="A192" s="2"/>
      <c r="B192" s="2"/>
      <c r="C192" s="2"/>
      <c r="D192" s="29"/>
      <c r="E192" s="11">
        <v>12</v>
      </c>
      <c r="F192" s="12">
        <f t="shared" si="9"/>
        <v>0</v>
      </c>
      <c r="G192" s="12">
        <f t="shared" si="10"/>
        <v>0</v>
      </c>
      <c r="H192" s="12">
        <f>IF(K192=0,0,IF(OR(ROW(H192)-13&lt;=$G$9,L192&gt;$G$7),0,$G$7/($G$8*12-$G$9)))</f>
        <v>0</v>
      </c>
      <c r="I192" s="13">
        <f>IF(E192+60&lt;$F$11,0,IF(ROW(H192)-13-$F$11&gt;=$G$8*12,0,$G$7-L192))</f>
        <v>0</v>
      </c>
      <c r="J192" s="2"/>
      <c r="K192" s="7">
        <f>IF(E192+60&lt;$F$11,0,IF(ROW(K192)-13-$F$11&lt;$G$9,0,$G$7/($G$8*12-$G$9)))</f>
        <v>1339.2857142857142</v>
      </c>
      <c r="L192" s="7">
        <f>SUM($K$13:K192)</f>
        <v>235714.28571428524</v>
      </c>
      <c r="M192" s="2"/>
      <c r="N192" s="2"/>
      <c r="O192" s="2"/>
      <c r="P192" s="2"/>
      <c r="Q192" s="2"/>
      <c r="R192" s="2"/>
    </row>
    <row r="193" spans="1:18" ht="12.75">
      <c r="A193" s="2"/>
      <c r="B193" s="2"/>
      <c r="C193" s="2"/>
      <c r="D193" s="27" t="s">
        <v>23</v>
      </c>
      <c r="E193" s="5">
        <v>1</v>
      </c>
      <c r="F193" s="6">
        <f t="shared" si="9"/>
        <v>0</v>
      </c>
      <c r="G193" s="6">
        <f t="shared" si="10"/>
        <v>0</v>
      </c>
      <c r="H193" s="7">
        <f>IF(K193=0,0,IF(OR(ROW(H193)-13&lt;=$G$9,L193&gt;$G$7),0,$G$7/($G$8*12-$G$9)))</f>
        <v>0</v>
      </c>
      <c r="I193" s="14">
        <f>IF(E193+60&lt;$F$11,0,IF(ROW(H193)-13-$F$11&gt;=$G$8*12,0,$G$7-L193))</f>
        <v>0</v>
      </c>
      <c r="J193" s="2"/>
      <c r="K193" s="7">
        <f>IF(E193+60&lt;$F$11,0,IF(ROW(K193)-13-$F$11&lt;$G$9,0,$G$7/($G$8*12-$G$9)))</f>
        <v>1339.2857142857142</v>
      </c>
      <c r="L193" s="7">
        <f>SUM($K$13:K193)</f>
        <v>237053.57142857095</v>
      </c>
      <c r="M193" s="2"/>
      <c r="N193" s="2"/>
      <c r="O193" s="2"/>
      <c r="P193" s="2"/>
      <c r="Q193" s="2"/>
      <c r="R193" s="2"/>
    </row>
    <row r="194" spans="1:18" ht="12.75">
      <c r="A194" s="2"/>
      <c r="B194" s="2"/>
      <c r="C194" s="2"/>
      <c r="D194" s="28"/>
      <c r="E194" s="10">
        <v>2</v>
      </c>
      <c r="F194" s="7">
        <f t="shared" si="9"/>
        <v>0</v>
      </c>
      <c r="G194" s="7">
        <f t="shared" si="10"/>
        <v>0</v>
      </c>
      <c r="H194" s="7">
        <f>IF(K194=0,0,IF(OR(ROW(H194)-13&lt;=$G$9,L194&gt;$G$7),0,$G$7/($G$8*12-$G$9)))</f>
        <v>0</v>
      </c>
      <c r="I194" s="8">
        <f>IF(E194+60&lt;$F$11,0,IF(ROW(H194)-13-$F$11&gt;=$G$8*12,0,$G$7-L194))</f>
        <v>0</v>
      </c>
      <c r="J194" s="2"/>
      <c r="K194" s="7">
        <f>IF(E194+60&lt;$F$11,0,IF(ROW(K194)-13-$F$11&lt;$G$9,0,$G$7/($G$8*12-$G$9)))</f>
        <v>1339.2857142857142</v>
      </c>
      <c r="L194" s="7">
        <f>SUM($K$13:K194)</f>
        <v>238392.85714285666</v>
      </c>
      <c r="M194" s="2"/>
      <c r="N194" s="2"/>
      <c r="O194" s="2"/>
      <c r="P194" s="2"/>
      <c r="Q194" s="2"/>
      <c r="R194" s="2"/>
    </row>
    <row r="195" spans="1:18" ht="12.75">
      <c r="A195" s="2"/>
      <c r="B195" s="2"/>
      <c r="C195" s="2"/>
      <c r="D195" s="28"/>
      <c r="E195" s="10">
        <v>3</v>
      </c>
      <c r="F195" s="7">
        <f t="shared" si="9"/>
        <v>0</v>
      </c>
      <c r="G195" s="7">
        <f t="shared" si="10"/>
        <v>0</v>
      </c>
      <c r="H195" s="7">
        <f>IF(K195=0,0,IF(OR(ROW(H195)-13&lt;=$G$9,L195&gt;$G$7),0,$G$7/($G$8*12-$G$9)))</f>
        <v>0</v>
      </c>
      <c r="I195" s="8">
        <f>IF(E195+60&lt;$F$11,0,IF(ROW(H195)-13-$F$11&gt;=$G$8*12,0,$G$7-L195))</f>
        <v>0</v>
      </c>
      <c r="J195" s="2"/>
      <c r="K195" s="7">
        <f>IF(E195+60&lt;$F$11,0,IF(ROW(K195)-13-$F$11&lt;$G$9,0,$G$7/($G$8*12-$G$9)))</f>
        <v>1339.2857142857142</v>
      </c>
      <c r="L195" s="7">
        <f>SUM($K$13:K195)</f>
        <v>239732.14285714237</v>
      </c>
      <c r="M195" s="2"/>
      <c r="N195" s="2"/>
      <c r="O195" s="2"/>
      <c r="P195" s="2"/>
      <c r="Q195" s="2"/>
      <c r="R195" s="2"/>
    </row>
    <row r="196" spans="1:18" ht="12.75">
      <c r="A196" s="2"/>
      <c r="B196" s="2"/>
      <c r="C196" s="2"/>
      <c r="D196" s="28"/>
      <c r="E196" s="10">
        <v>4</v>
      </c>
      <c r="F196" s="7">
        <f t="shared" si="9"/>
        <v>0</v>
      </c>
      <c r="G196" s="7">
        <f t="shared" si="10"/>
        <v>0</v>
      </c>
      <c r="H196" s="7">
        <f>IF(K196=0,0,IF(OR(ROW(H196)-13&lt;=$G$9,L196&gt;$G$7),0,$G$7/($G$8*12-$G$9)))</f>
        <v>0</v>
      </c>
      <c r="I196" s="8">
        <f>IF(E196+60&lt;$F$11,0,IF(ROW(H196)-13-$F$11&gt;=$G$8*12,0,$G$7-L196))</f>
        <v>0</v>
      </c>
      <c r="J196" s="2"/>
      <c r="K196" s="7">
        <f>IF(E196+60&lt;$F$11,0,IF(ROW(K196)-13-$F$11&lt;$G$9,0,$G$7/($G$8*12-$G$9)))</f>
        <v>1339.2857142857142</v>
      </c>
      <c r="L196" s="7">
        <f>SUM($K$13:K196)</f>
        <v>241071.42857142808</v>
      </c>
      <c r="M196" s="2"/>
      <c r="N196" s="2"/>
      <c r="O196" s="2"/>
      <c r="P196" s="2"/>
      <c r="Q196" s="2"/>
      <c r="R196" s="2"/>
    </row>
    <row r="197" spans="1:18" ht="12.75">
      <c r="A197" s="2"/>
      <c r="B197" s="2"/>
      <c r="C197" s="2"/>
      <c r="D197" s="28"/>
      <c r="E197" s="10">
        <v>5</v>
      </c>
      <c r="F197" s="7">
        <f t="shared" si="9"/>
        <v>0</v>
      </c>
      <c r="G197" s="7">
        <f t="shared" si="10"/>
        <v>0</v>
      </c>
      <c r="H197" s="7">
        <f>IF(K197=0,0,IF(OR(ROW(H197)-13&lt;=$G$9,L197&gt;$G$7),0,$G$7/($G$8*12-$G$9)))</f>
        <v>0</v>
      </c>
      <c r="I197" s="8">
        <f>IF(E197+60&lt;$F$11,0,IF(ROW(H197)-13-$F$11&gt;=$G$8*12,0,$G$7-L197))</f>
        <v>0</v>
      </c>
      <c r="J197" s="2"/>
      <c r="K197" s="7">
        <f>IF(E197+60&lt;$F$11,0,IF(ROW(K197)-13-$F$11&lt;$G$9,0,$G$7/($G$8*12-$G$9)))</f>
        <v>1339.2857142857142</v>
      </c>
      <c r="L197" s="7">
        <f>SUM($K$13:K197)</f>
        <v>242410.7142857138</v>
      </c>
      <c r="M197" s="2"/>
      <c r="N197" s="2"/>
      <c r="O197" s="2"/>
      <c r="P197" s="2"/>
      <c r="Q197" s="2"/>
      <c r="R197" s="2"/>
    </row>
    <row r="198" spans="1:18" ht="12.75">
      <c r="A198" s="2"/>
      <c r="B198" s="2"/>
      <c r="C198" s="2"/>
      <c r="D198" s="28"/>
      <c r="E198" s="10">
        <v>6</v>
      </c>
      <c r="F198" s="7">
        <f t="shared" si="9"/>
        <v>0</v>
      </c>
      <c r="G198" s="7">
        <f t="shared" si="10"/>
        <v>0</v>
      </c>
      <c r="H198" s="7">
        <f>IF(K198=0,0,IF(OR(ROW(H198)-13&lt;=$G$9,L198&gt;$G$7),0,$G$7/($G$8*12-$G$9)))</f>
        <v>0</v>
      </c>
      <c r="I198" s="8">
        <f>IF(E198+60&lt;$F$11,0,IF(ROW(H198)-13-$F$11&gt;=$G$8*12,0,$G$7-L198))</f>
        <v>0</v>
      </c>
      <c r="J198" s="2"/>
      <c r="K198" s="7">
        <f>IF(E198+60&lt;$F$11,0,IF(ROW(K198)-13-$F$11&lt;$G$9,0,$G$7/($G$8*12-$G$9)))</f>
        <v>1339.2857142857142</v>
      </c>
      <c r="L198" s="7">
        <f>SUM($K$13:K198)</f>
        <v>243749.99999999951</v>
      </c>
      <c r="M198" s="2"/>
      <c r="N198" s="2"/>
      <c r="O198" s="2"/>
      <c r="P198" s="2"/>
      <c r="Q198" s="2"/>
      <c r="R198" s="2"/>
    </row>
    <row r="199" spans="1:18" ht="12.75">
      <c r="A199" s="2"/>
      <c r="B199" s="2"/>
      <c r="C199" s="2"/>
      <c r="D199" s="28"/>
      <c r="E199" s="10">
        <v>7</v>
      </c>
      <c r="F199" s="7">
        <f t="shared" si="9"/>
        <v>0</v>
      </c>
      <c r="G199" s="7">
        <f t="shared" si="10"/>
        <v>0</v>
      </c>
      <c r="H199" s="7">
        <f>IF(K199=0,0,IF(OR(ROW(H199)-13&lt;=$G$9,L199&gt;$G$7),0,$G$7/($G$8*12-$G$9)))</f>
        <v>0</v>
      </c>
      <c r="I199" s="8">
        <f>IF(E199+60&lt;$F$11,0,IF(ROW(H199)-13-$F$11&gt;=$G$8*12,0,$G$7-L199))</f>
        <v>0</v>
      </c>
      <c r="J199" s="2"/>
      <c r="K199" s="7">
        <f>IF(E199+60&lt;$F$11,0,IF(ROW(K199)-13-$F$11&lt;$G$9,0,$G$7/($G$8*12-$G$9)))</f>
        <v>1339.2857142857142</v>
      </c>
      <c r="L199" s="7">
        <f>SUM($K$13:K199)</f>
        <v>245089.28571428522</v>
      </c>
      <c r="M199" s="2"/>
      <c r="N199" s="2"/>
      <c r="O199" s="2"/>
      <c r="P199" s="2"/>
      <c r="Q199" s="2"/>
      <c r="R199" s="2"/>
    </row>
    <row r="200" spans="1:18" ht="12.75">
      <c r="A200" s="2"/>
      <c r="B200" s="2"/>
      <c r="C200" s="2"/>
      <c r="D200" s="28"/>
      <c r="E200" s="10">
        <v>8</v>
      </c>
      <c r="F200" s="7">
        <f t="shared" si="9"/>
        <v>0</v>
      </c>
      <c r="G200" s="7">
        <f t="shared" si="10"/>
        <v>0</v>
      </c>
      <c r="H200" s="7">
        <f>IF(K200=0,0,IF(OR(ROW(H200)-13&lt;=$G$9,L200&gt;$G$7),0,$G$7/($G$8*12-$G$9)))</f>
        <v>0</v>
      </c>
      <c r="I200" s="8">
        <f>IF(E200+60&lt;$F$11,0,IF(ROW(H200)-13-$F$11&gt;=$G$8*12,0,$G$7-L200))</f>
        <v>0</v>
      </c>
      <c r="J200" s="2"/>
      <c r="K200" s="7">
        <f>IF(E200+60&lt;$F$11,0,IF(ROW(K200)-13-$F$11&lt;$G$9,0,$G$7/($G$8*12-$G$9)))</f>
        <v>1339.2857142857142</v>
      </c>
      <c r="L200" s="7">
        <f>SUM($K$13:K200)</f>
        <v>246428.57142857093</v>
      </c>
      <c r="M200" s="2"/>
      <c r="N200" s="2"/>
      <c r="O200" s="2"/>
      <c r="P200" s="2"/>
      <c r="Q200" s="2"/>
      <c r="R200" s="2"/>
    </row>
    <row r="201" spans="1:18" ht="12.75">
      <c r="A201" s="2"/>
      <c r="B201" s="2"/>
      <c r="C201" s="2"/>
      <c r="D201" s="28"/>
      <c r="E201" s="10">
        <v>9</v>
      </c>
      <c r="F201" s="7">
        <f t="shared" si="9"/>
        <v>0</v>
      </c>
      <c r="G201" s="7">
        <f t="shared" si="10"/>
        <v>0</v>
      </c>
      <c r="H201" s="7">
        <f>IF(K201=0,0,IF(OR(ROW(H201)-13&lt;=$G$9,L201&gt;$G$7),0,$G$7/($G$8*12-$G$9)))</f>
        <v>0</v>
      </c>
      <c r="I201" s="8">
        <f>IF(E201+60&lt;$F$11,0,IF(ROW(H201)-13-$F$11&gt;=$G$8*12,0,$G$7-L201))</f>
        <v>0</v>
      </c>
      <c r="J201" s="2"/>
      <c r="K201" s="7">
        <f>IF(E201+60&lt;$F$11,0,IF(ROW(K201)-13-$F$11&lt;$G$9,0,$G$7/($G$8*12-$G$9)))</f>
        <v>1339.2857142857142</v>
      </c>
      <c r="L201" s="7">
        <f>SUM($K$13:K201)</f>
        <v>247767.85714285664</v>
      </c>
      <c r="M201" s="2"/>
      <c r="N201" s="2"/>
      <c r="O201" s="2"/>
      <c r="P201" s="2"/>
      <c r="Q201" s="2"/>
      <c r="R201" s="2"/>
    </row>
    <row r="202" spans="1:18" ht="12.75">
      <c r="A202" s="2"/>
      <c r="B202" s="2"/>
      <c r="C202" s="2"/>
      <c r="D202" s="28"/>
      <c r="E202" s="10">
        <v>10</v>
      </c>
      <c r="F202" s="7">
        <f t="shared" si="9"/>
        <v>0</v>
      </c>
      <c r="G202" s="7">
        <f t="shared" si="10"/>
        <v>0</v>
      </c>
      <c r="H202" s="7">
        <f>IF(K202=0,0,IF(OR(ROW(H202)-13&lt;=$G$9,L202&gt;$G$7),0,$G$7/($G$8*12-$G$9)))</f>
        <v>0</v>
      </c>
      <c r="I202" s="8">
        <f>IF(E202+60&lt;$F$11,0,IF(ROW(H202)-13-$F$11&gt;=$G$8*12,0,$G$7-L202))</f>
        <v>0</v>
      </c>
      <c r="J202" s="2"/>
      <c r="K202" s="7">
        <f>IF(E202+60&lt;$F$11,0,IF(ROW(K202)-13-$F$11&lt;$G$9,0,$G$7/($G$8*12-$G$9)))</f>
        <v>1339.2857142857142</v>
      </c>
      <c r="L202" s="7">
        <f>SUM($K$13:K202)</f>
        <v>249107.14285714235</v>
      </c>
      <c r="M202" s="2"/>
      <c r="N202" s="2"/>
      <c r="O202" s="2"/>
      <c r="P202" s="2"/>
      <c r="Q202" s="2"/>
      <c r="R202" s="2"/>
    </row>
    <row r="203" spans="1:18" ht="12.75">
      <c r="A203" s="2"/>
      <c r="B203" s="2"/>
      <c r="C203" s="2"/>
      <c r="D203" s="28"/>
      <c r="E203" s="10">
        <v>11</v>
      </c>
      <c r="F203" s="7">
        <f t="shared" si="9"/>
        <v>0</v>
      </c>
      <c r="G203" s="7">
        <f t="shared" si="10"/>
        <v>0</v>
      </c>
      <c r="H203" s="7">
        <f>IF(K203=0,0,IF(OR(ROW(H203)-13&lt;=$G$9,L203&gt;$G$7),0,$G$7/($G$8*12-$G$9)))</f>
        <v>0</v>
      </c>
      <c r="I203" s="8">
        <f>IF(E203+60&lt;$F$11,0,IF(ROW(H203)-13-$F$11&gt;=$G$8*12,0,$G$7-L203))</f>
        <v>0</v>
      </c>
      <c r="J203" s="2"/>
      <c r="K203" s="7">
        <f>IF(E203+60&lt;$F$11,0,IF(ROW(K203)-13-$F$11&lt;$G$9,0,$G$7/($G$8*12-$G$9)))</f>
        <v>1339.2857142857142</v>
      </c>
      <c r="L203" s="7">
        <f>SUM($K$13:K203)</f>
        <v>250446.42857142806</v>
      </c>
      <c r="M203" s="2"/>
      <c r="N203" s="2"/>
      <c r="O203" s="2"/>
      <c r="P203" s="2"/>
      <c r="Q203" s="2"/>
      <c r="R203" s="2"/>
    </row>
    <row r="204" spans="1:18" ht="13.5" thickBot="1">
      <c r="A204" s="2"/>
      <c r="B204" s="2"/>
      <c r="C204" s="2"/>
      <c r="D204" s="29"/>
      <c r="E204" s="11">
        <v>12</v>
      </c>
      <c r="F204" s="12">
        <f t="shared" si="9"/>
        <v>0</v>
      </c>
      <c r="G204" s="12">
        <f t="shared" si="10"/>
        <v>0</v>
      </c>
      <c r="H204" s="12">
        <f>IF(K204=0,0,IF(OR(ROW(H204)-13&lt;=$G$9,L204&gt;$G$7),0,$G$7/($G$8*12-$G$9)))</f>
        <v>0</v>
      </c>
      <c r="I204" s="13">
        <f>IF(E204+60&lt;$F$11,0,IF(ROW(H204)-13-$F$11&gt;=$G$8*12,0,$G$7-L204))</f>
        <v>0</v>
      </c>
      <c r="J204" s="2"/>
      <c r="K204" s="7">
        <f>IF(E204+60&lt;$F$11,0,IF(ROW(K204)-13-$F$11&lt;$G$9,0,$G$7/($G$8*12-$G$9)))</f>
        <v>1339.2857142857142</v>
      </c>
      <c r="L204" s="7">
        <f>SUM($K$13:K204)</f>
        <v>251785.71428571377</v>
      </c>
      <c r="M204" s="2"/>
      <c r="N204" s="2"/>
      <c r="O204" s="2"/>
      <c r="P204" s="2"/>
      <c r="Q204" s="2"/>
      <c r="R204" s="2"/>
    </row>
    <row r="205" spans="1:18" ht="12.75">
      <c r="A205" s="2"/>
      <c r="B205" s="2"/>
      <c r="C205" s="2"/>
      <c r="D205" s="27" t="s">
        <v>24</v>
      </c>
      <c r="E205" s="5">
        <v>1</v>
      </c>
      <c r="F205" s="6">
        <f t="shared" si="9"/>
        <v>0</v>
      </c>
      <c r="G205" s="6">
        <f t="shared" si="10"/>
        <v>0</v>
      </c>
      <c r="H205" s="7">
        <f>IF(K205=0,0,IF(OR(ROW(H205)-13&lt;=$G$9,L205&gt;$G$7),0,$G$7/($G$8*12-$G$9)))</f>
        <v>0</v>
      </c>
      <c r="I205" s="14">
        <f>IF(E205+60&lt;$F$11,0,IF(ROW(H205)-13-$F$11&gt;=$G$8*12,0,$G$7-L205))</f>
        <v>0</v>
      </c>
      <c r="J205" s="2"/>
      <c r="K205" s="7">
        <f>IF(E205+60&lt;$F$11,0,IF(ROW(K205)-13-$F$11&lt;$G$9,0,$G$7/($G$8*12-$G$9)))</f>
        <v>1339.2857142857142</v>
      </c>
      <c r="L205" s="7">
        <f>SUM($K$13:K205)</f>
        <v>253124.99999999948</v>
      </c>
      <c r="M205" s="2"/>
      <c r="N205" s="2"/>
      <c r="O205" s="2"/>
      <c r="P205" s="2"/>
      <c r="Q205" s="2"/>
      <c r="R205" s="2"/>
    </row>
    <row r="206" spans="1:18" ht="12.75">
      <c r="A206" s="2"/>
      <c r="B206" s="2"/>
      <c r="C206" s="2"/>
      <c r="D206" s="28"/>
      <c r="E206" s="10">
        <v>2</v>
      </c>
      <c r="F206" s="7">
        <f t="shared" si="9"/>
        <v>0</v>
      </c>
      <c r="G206" s="7">
        <f t="shared" si="10"/>
        <v>0</v>
      </c>
      <c r="H206" s="7">
        <f>IF(K206=0,0,IF(OR(ROW(H206)-13&lt;=$G$9,L206&gt;$G$7),0,$G$7/($G$8*12-$G$9)))</f>
        <v>0</v>
      </c>
      <c r="I206" s="8">
        <f>IF(E206+60&lt;$F$11,0,IF(ROW(H206)-13-$F$11&gt;=$G$8*12,0,$G$7-L206))</f>
        <v>0</v>
      </c>
      <c r="J206" s="2"/>
      <c r="K206" s="7">
        <f>IF(E206+60&lt;$F$11,0,IF(ROW(K206)-13-$F$11&lt;$G$9,0,$G$7/($G$8*12-$G$9)))</f>
        <v>1339.2857142857142</v>
      </c>
      <c r="L206" s="7">
        <f>SUM($K$13:K206)</f>
        <v>254464.28571428519</v>
      </c>
      <c r="M206" s="2"/>
      <c r="N206" s="2"/>
      <c r="O206" s="2"/>
      <c r="P206" s="2"/>
      <c r="Q206" s="2"/>
      <c r="R206" s="2"/>
    </row>
    <row r="207" spans="1:18" ht="12.75">
      <c r="A207" s="2"/>
      <c r="B207" s="2"/>
      <c r="C207" s="2"/>
      <c r="D207" s="28"/>
      <c r="E207" s="10">
        <v>3</v>
      </c>
      <c r="F207" s="7">
        <f t="shared" si="9"/>
        <v>0</v>
      </c>
      <c r="G207" s="7">
        <f t="shared" si="10"/>
        <v>0</v>
      </c>
      <c r="H207" s="7">
        <f>IF(K207=0,0,IF(OR(ROW(H207)-13&lt;=$G$9,L207&gt;$G$7),0,$G$7/($G$8*12-$G$9)))</f>
        <v>0</v>
      </c>
      <c r="I207" s="8">
        <f>IF(E207+60&lt;$F$11,0,IF(ROW(H207)-13-$F$11&gt;=$G$8*12,0,$G$7-L207))</f>
        <v>0</v>
      </c>
      <c r="J207" s="2"/>
      <c r="K207" s="7">
        <f>IF(E207+60&lt;$F$11,0,IF(ROW(K207)-13-$F$11&lt;$G$9,0,$G$7/($G$8*12-$G$9)))</f>
        <v>1339.2857142857142</v>
      </c>
      <c r="L207" s="7">
        <f>SUM($K$13:K207)</f>
        <v>255803.5714285709</v>
      </c>
      <c r="M207" s="2"/>
      <c r="N207" s="2"/>
      <c r="O207" s="2"/>
      <c r="P207" s="2"/>
      <c r="Q207" s="2"/>
      <c r="R207" s="2"/>
    </row>
    <row r="208" spans="1:18" ht="12.75">
      <c r="A208" s="2"/>
      <c r="B208" s="2"/>
      <c r="C208" s="2"/>
      <c r="D208" s="28"/>
      <c r="E208" s="10">
        <v>4</v>
      </c>
      <c r="F208" s="7">
        <f t="shared" si="9"/>
        <v>0</v>
      </c>
      <c r="G208" s="7">
        <f t="shared" si="10"/>
        <v>0</v>
      </c>
      <c r="H208" s="7">
        <f>IF(K208=0,0,IF(OR(ROW(H208)-13&lt;=$G$9,L208&gt;$G$7),0,$G$7/($G$8*12-$G$9)))</f>
        <v>0</v>
      </c>
      <c r="I208" s="8">
        <f>IF(E208+60&lt;$F$11,0,IF(ROW(H208)-13-$F$11&gt;=$G$8*12,0,$G$7-L208))</f>
        <v>0</v>
      </c>
      <c r="J208" s="2"/>
      <c r="K208" s="7">
        <f>IF(E208+60&lt;$F$11,0,IF(ROW(K208)-13-$F$11&lt;$G$9,0,$G$7/($G$8*12-$G$9)))</f>
        <v>1339.2857142857142</v>
      </c>
      <c r="L208" s="7">
        <f>SUM($K$13:K208)</f>
        <v>257142.85714285661</v>
      </c>
      <c r="M208" s="2"/>
      <c r="N208" s="2"/>
      <c r="O208" s="2"/>
      <c r="P208" s="2"/>
      <c r="Q208" s="2"/>
      <c r="R208" s="2"/>
    </row>
    <row r="209" spans="1:18" ht="12.75">
      <c r="A209" s="2"/>
      <c r="B209" s="2"/>
      <c r="C209" s="2"/>
      <c r="D209" s="28"/>
      <c r="E209" s="10">
        <v>5</v>
      </c>
      <c r="F209" s="7">
        <f t="shared" si="9"/>
        <v>0</v>
      </c>
      <c r="G209" s="7">
        <f t="shared" si="10"/>
        <v>0</v>
      </c>
      <c r="H209" s="7">
        <f>IF(K209=0,0,IF(OR(ROW(H209)-13&lt;=$G$9,L209&gt;$G$7),0,$G$7/($G$8*12-$G$9)))</f>
        <v>0</v>
      </c>
      <c r="I209" s="8">
        <f>IF(E209+60&lt;$F$11,0,IF(ROW(H209)-13-$F$11&gt;=$G$8*12,0,$G$7-L209))</f>
        <v>0</v>
      </c>
      <c r="J209" s="2"/>
      <c r="K209" s="7">
        <f>IF(E209+60&lt;$F$11,0,IF(ROW(K209)-13-$F$11&lt;$G$9,0,$G$7/($G$8*12-$G$9)))</f>
        <v>1339.2857142857142</v>
      </c>
      <c r="L209" s="7">
        <f>SUM($K$13:K209)</f>
        <v>258482.14285714232</v>
      </c>
      <c r="M209" s="2"/>
      <c r="N209" s="2"/>
      <c r="O209" s="2"/>
      <c r="P209" s="2"/>
      <c r="Q209" s="2"/>
      <c r="R209" s="2"/>
    </row>
    <row r="210" spans="1:18" ht="12.75">
      <c r="A210" s="2"/>
      <c r="B210" s="2"/>
      <c r="C210" s="2"/>
      <c r="D210" s="28"/>
      <c r="E210" s="10">
        <v>6</v>
      </c>
      <c r="F210" s="7">
        <f t="shared" si="9"/>
        <v>0</v>
      </c>
      <c r="G210" s="7">
        <f t="shared" si="10"/>
        <v>0</v>
      </c>
      <c r="H210" s="7">
        <f>IF(K210=0,0,IF(OR(ROW(H210)-13&lt;=$G$9,L210&gt;$G$7),0,$G$7/($G$8*12-$G$9)))</f>
        <v>0</v>
      </c>
      <c r="I210" s="8">
        <f>IF(E210+60&lt;$F$11,0,IF(ROW(H210)-13-$F$11&gt;=$G$8*12,0,$G$7-L210))</f>
        <v>0</v>
      </c>
      <c r="J210" s="2"/>
      <c r="K210" s="7">
        <f>IF(E210+60&lt;$F$11,0,IF(ROW(K210)-13-$F$11&lt;$G$9,0,$G$7/($G$8*12-$G$9)))</f>
        <v>1339.2857142857142</v>
      </c>
      <c r="L210" s="7">
        <f>SUM($K$13:K210)</f>
        <v>259821.42857142803</v>
      </c>
      <c r="M210" s="2"/>
      <c r="N210" s="2"/>
      <c r="O210" s="2"/>
      <c r="P210" s="2"/>
      <c r="Q210" s="2"/>
      <c r="R210" s="2"/>
    </row>
    <row r="211" spans="1:18" ht="12.75">
      <c r="A211" s="2"/>
      <c r="B211" s="2"/>
      <c r="C211" s="2"/>
      <c r="D211" s="28"/>
      <c r="E211" s="10">
        <v>7</v>
      </c>
      <c r="F211" s="7">
        <f t="shared" si="9"/>
        <v>0</v>
      </c>
      <c r="G211" s="7">
        <f t="shared" si="10"/>
        <v>0</v>
      </c>
      <c r="H211" s="7">
        <f>IF(K211=0,0,IF(OR(ROW(H211)-13&lt;=$G$9,L211&gt;$G$7),0,$G$7/($G$8*12-$G$9)))</f>
        <v>0</v>
      </c>
      <c r="I211" s="8">
        <f>IF(E211+60&lt;$F$11,0,IF(ROW(H211)-13-$F$11&gt;=$G$8*12,0,$G$7-L211))</f>
        <v>0</v>
      </c>
      <c r="J211" s="2"/>
      <c r="K211" s="7">
        <f>IF(E211+60&lt;$F$11,0,IF(ROW(K211)-13-$F$11&lt;$G$9,0,$G$7/($G$8*12-$G$9)))</f>
        <v>1339.2857142857142</v>
      </c>
      <c r="L211" s="7">
        <f>SUM($K$13:K211)</f>
        <v>261160.71428571374</v>
      </c>
      <c r="M211" s="2"/>
      <c r="N211" s="2"/>
      <c r="O211" s="2"/>
      <c r="P211" s="2"/>
      <c r="Q211" s="2"/>
      <c r="R211" s="2"/>
    </row>
    <row r="212" spans="1:18" ht="12.75">
      <c r="A212" s="2"/>
      <c r="B212" s="2"/>
      <c r="C212" s="2"/>
      <c r="D212" s="28"/>
      <c r="E212" s="10">
        <v>8</v>
      </c>
      <c r="F212" s="7">
        <f t="shared" si="9"/>
        <v>0</v>
      </c>
      <c r="G212" s="7">
        <f t="shared" si="10"/>
        <v>0</v>
      </c>
      <c r="H212" s="7">
        <f>IF(K212=0,0,IF(OR(ROW(H212)-13&lt;=$G$9,L212&gt;$G$7),0,$G$7/($G$8*12-$G$9)))</f>
        <v>0</v>
      </c>
      <c r="I212" s="8">
        <f>IF(E212+60&lt;$F$11,0,IF(ROW(H212)-13-$F$11&gt;=$G$8*12,0,$G$7-L212))</f>
        <v>0</v>
      </c>
      <c r="J212" s="2"/>
      <c r="K212" s="7">
        <f>IF(E212+60&lt;$F$11,0,IF(ROW(K212)-13-$F$11&lt;$G$9,0,$G$7/($G$8*12-$G$9)))</f>
        <v>1339.2857142857142</v>
      </c>
      <c r="L212" s="7">
        <f>SUM($K$13:K212)</f>
        <v>262499.99999999948</v>
      </c>
      <c r="M212" s="2"/>
      <c r="N212" s="2"/>
      <c r="O212" s="2"/>
      <c r="P212" s="2"/>
      <c r="Q212" s="2"/>
      <c r="R212" s="2"/>
    </row>
    <row r="213" spans="1:18" ht="12.75">
      <c r="A213" s="2"/>
      <c r="B213" s="2"/>
      <c r="C213" s="2"/>
      <c r="D213" s="28"/>
      <c r="E213" s="10">
        <v>9</v>
      </c>
      <c r="F213" s="7">
        <f t="shared" si="9"/>
        <v>0</v>
      </c>
      <c r="G213" s="7">
        <f t="shared" si="10"/>
        <v>0</v>
      </c>
      <c r="H213" s="7">
        <f>IF(K213=0,0,IF(OR(ROW(H213)-13&lt;=$G$9,L213&gt;$G$7),0,$G$7/($G$8*12-$G$9)))</f>
        <v>0</v>
      </c>
      <c r="I213" s="8">
        <f>IF(E213+60&lt;$F$11,0,IF(ROW(H213)-13-$F$11&gt;=$G$8*12,0,$G$7-L213))</f>
        <v>0</v>
      </c>
      <c r="J213" s="2"/>
      <c r="K213" s="7">
        <f>IF(E213+60&lt;$F$11,0,IF(ROW(K213)-13-$F$11&lt;$G$9,0,$G$7/($G$8*12-$G$9)))</f>
        <v>1339.2857142857142</v>
      </c>
      <c r="L213" s="7">
        <f>SUM($K$13:K213)</f>
        <v>263839.28571428522</v>
      </c>
      <c r="M213" s="2"/>
      <c r="N213" s="2"/>
      <c r="O213" s="2"/>
      <c r="P213" s="2"/>
      <c r="Q213" s="2"/>
      <c r="R213" s="2"/>
    </row>
    <row r="214" spans="1:18" ht="12.75">
      <c r="A214" s="2"/>
      <c r="B214" s="2"/>
      <c r="C214" s="2"/>
      <c r="D214" s="28"/>
      <c r="E214" s="10">
        <v>10</v>
      </c>
      <c r="F214" s="7">
        <f t="shared" si="9"/>
        <v>0</v>
      </c>
      <c r="G214" s="7">
        <f t="shared" si="10"/>
        <v>0</v>
      </c>
      <c r="H214" s="7">
        <f>IF(K214=0,0,IF(OR(ROW(H214)-13&lt;=$G$9,L214&gt;$G$7),0,$G$7/($G$8*12-$G$9)))</f>
        <v>0</v>
      </c>
      <c r="I214" s="8">
        <f>IF(E214+60&lt;$F$11,0,IF(ROW(H214)-13-$F$11&gt;=$G$8*12,0,$G$7-L214))</f>
        <v>0</v>
      </c>
      <c r="J214" s="2"/>
      <c r="K214" s="7">
        <f>IF(E214+60&lt;$F$11,0,IF(ROW(K214)-13-$F$11&lt;$G$9,0,$G$7/($G$8*12-$G$9)))</f>
        <v>1339.2857142857142</v>
      </c>
      <c r="L214" s="7">
        <f>SUM($K$13:K214)</f>
        <v>265178.57142857095</v>
      </c>
      <c r="M214" s="2"/>
      <c r="N214" s="2"/>
      <c r="O214" s="2"/>
      <c r="P214" s="2"/>
      <c r="Q214" s="2"/>
      <c r="R214" s="2"/>
    </row>
    <row r="215" spans="1:18" ht="12.75">
      <c r="A215" s="2"/>
      <c r="B215" s="2"/>
      <c r="C215" s="2"/>
      <c r="D215" s="28"/>
      <c r="E215" s="10">
        <v>11</v>
      </c>
      <c r="F215" s="7">
        <f t="shared" si="9"/>
        <v>0</v>
      </c>
      <c r="G215" s="7">
        <f t="shared" si="10"/>
        <v>0</v>
      </c>
      <c r="H215" s="7">
        <f>IF(K215=0,0,IF(OR(ROW(H215)-13&lt;=$G$9,L215&gt;$G$7),0,$G$7/($G$8*12-$G$9)))</f>
        <v>0</v>
      </c>
      <c r="I215" s="8">
        <f>IF(E215+60&lt;$F$11,0,IF(ROW(H215)-13-$F$11&gt;=$G$8*12,0,$G$7-L215))</f>
        <v>0</v>
      </c>
      <c r="J215" s="2"/>
      <c r="K215" s="7">
        <f>IF(E215+60&lt;$F$11,0,IF(ROW(K215)-13-$F$11&lt;$G$9,0,$G$7/($G$8*12-$G$9)))</f>
        <v>1339.2857142857142</v>
      </c>
      <c r="L215" s="7">
        <f>SUM($K$13:K215)</f>
        <v>266517.85714285669</v>
      </c>
      <c r="M215" s="2"/>
      <c r="N215" s="2"/>
      <c r="O215" s="2"/>
      <c r="P215" s="2"/>
      <c r="Q215" s="2"/>
      <c r="R215" s="2"/>
    </row>
    <row r="216" spans="1:18" ht="13.5" thickBot="1">
      <c r="A216" s="2"/>
      <c r="B216" s="2"/>
      <c r="C216" s="2"/>
      <c r="D216" s="29"/>
      <c r="E216" s="11">
        <v>12</v>
      </c>
      <c r="F216" s="12">
        <f t="shared" si="9"/>
        <v>0</v>
      </c>
      <c r="G216" s="12">
        <f t="shared" si="10"/>
        <v>0</v>
      </c>
      <c r="H216" s="12">
        <f>IF(K216=0,0,IF(OR(ROW(H216)-13&lt;=$G$9,L216&gt;$G$7),0,$G$7/($G$8*12-$G$9)))</f>
        <v>0</v>
      </c>
      <c r="I216" s="13">
        <f>IF(E216+60&lt;$F$11,0,IF(ROW(H216)-13-$F$11&gt;=$G$8*12,0,$G$7-L216))</f>
        <v>0</v>
      </c>
      <c r="J216" s="2"/>
      <c r="K216" s="7">
        <f>IF(E216+60&lt;$F$11,0,IF(ROW(K216)-13-$F$11&lt;$G$9,0,$G$7/($G$8*12-$G$9)))</f>
        <v>1339.2857142857142</v>
      </c>
      <c r="L216" s="7">
        <f>SUM($K$13:K216)</f>
        <v>267857.14285714243</v>
      </c>
      <c r="M216" s="2"/>
      <c r="N216" s="2"/>
      <c r="O216" s="2"/>
      <c r="P216" s="2"/>
      <c r="Q216" s="2"/>
      <c r="R216" s="2"/>
    </row>
    <row r="217" spans="1:18" ht="12.75">
      <c r="A217" s="2"/>
      <c r="B217" s="2"/>
      <c r="C217" s="2"/>
      <c r="D217" s="27" t="s">
        <v>25</v>
      </c>
      <c r="E217" s="5">
        <v>1</v>
      </c>
      <c r="F217" s="6">
        <f t="shared" si="9"/>
        <v>0</v>
      </c>
      <c r="G217" s="6">
        <f t="shared" si="10"/>
        <v>0</v>
      </c>
      <c r="H217" s="7">
        <f>IF(K217=0,0,IF(OR(ROW(H217)-13&lt;=$G$9,L217&gt;$G$7),0,$G$7/($G$8*12-$G$9)))</f>
        <v>0</v>
      </c>
      <c r="I217" s="14">
        <f>IF(E217+60&lt;$F$11,0,IF(ROW(H217)-13-$F$11&gt;=$G$8*12,0,$G$7-L217))</f>
        <v>0</v>
      </c>
      <c r="J217" s="2"/>
      <c r="K217" s="7">
        <f>IF(E217+60&lt;$F$11,0,IF(ROW(K217)-13-$F$11&lt;$G$9,0,$G$7/($G$8*12-$G$9)))</f>
        <v>1339.2857142857142</v>
      </c>
      <c r="L217" s="7">
        <f>SUM($K$13:K217)</f>
        <v>269196.42857142817</v>
      </c>
      <c r="M217" s="2"/>
      <c r="N217" s="2"/>
      <c r="O217" s="2"/>
      <c r="P217" s="2"/>
      <c r="Q217" s="2"/>
      <c r="R217" s="2"/>
    </row>
    <row r="218" spans="1:18" ht="12.75">
      <c r="A218" s="2"/>
      <c r="B218" s="2"/>
      <c r="C218" s="2"/>
      <c r="D218" s="28"/>
      <c r="E218" s="10">
        <v>2</v>
      </c>
      <c r="F218" s="7">
        <f t="shared" si="9"/>
        <v>0</v>
      </c>
      <c r="G218" s="7">
        <f t="shared" si="10"/>
        <v>0</v>
      </c>
      <c r="H218" s="7">
        <f>IF(K218=0,0,IF(OR(ROW(H218)-13&lt;=$G$9,L218&gt;$G$7),0,$G$7/($G$8*12-$G$9)))</f>
        <v>0</v>
      </c>
      <c r="I218" s="8">
        <f>IF(E218+60&lt;$F$11,0,IF(ROW(H218)-13-$F$11&gt;=$G$8*12,0,$G$7-L218))</f>
        <v>0</v>
      </c>
      <c r="J218" s="2"/>
      <c r="K218" s="7">
        <f>IF(E218+60&lt;$F$11,0,IF(ROW(K218)-13-$F$11&lt;$G$9,0,$G$7/($G$8*12-$G$9)))</f>
        <v>1339.2857142857142</v>
      </c>
      <c r="L218" s="7">
        <f>SUM($K$13:K218)</f>
        <v>270535.71428571391</v>
      </c>
      <c r="M218" s="2"/>
      <c r="N218" s="2"/>
      <c r="O218" s="2"/>
      <c r="P218" s="2"/>
      <c r="Q218" s="2"/>
      <c r="R218" s="2"/>
    </row>
    <row r="219" spans="1:18" ht="12.75">
      <c r="A219" s="2"/>
      <c r="B219" s="2"/>
      <c r="C219" s="2"/>
      <c r="D219" s="28"/>
      <c r="E219" s="10">
        <v>3</v>
      </c>
      <c r="F219" s="7">
        <f t="shared" si="9"/>
        <v>0</v>
      </c>
      <c r="G219" s="7">
        <f t="shared" si="10"/>
        <v>0</v>
      </c>
      <c r="H219" s="7">
        <f>IF(K219=0,0,IF(OR(ROW(H219)-13&lt;=$G$9,L219&gt;$G$7),0,$G$7/($G$8*12-$G$9)))</f>
        <v>0</v>
      </c>
      <c r="I219" s="8">
        <f>IF(E219+60&lt;$F$11,0,IF(ROW(H219)-13-$F$11&gt;=$G$8*12,0,$G$7-L219))</f>
        <v>0</v>
      </c>
      <c r="J219" s="2"/>
      <c r="K219" s="7">
        <f>IF(E219+60&lt;$F$11,0,IF(ROW(K219)-13-$F$11&lt;$G$9,0,$G$7/($G$8*12-$G$9)))</f>
        <v>1339.2857142857142</v>
      </c>
      <c r="L219" s="7">
        <f>SUM($K$13:K219)</f>
        <v>271874.99999999965</v>
      </c>
      <c r="M219" s="2"/>
      <c r="N219" s="2"/>
      <c r="O219" s="2"/>
      <c r="P219" s="2"/>
      <c r="Q219" s="2"/>
      <c r="R219" s="2"/>
    </row>
    <row r="220" spans="1:18" ht="12.75">
      <c r="A220" s="2"/>
      <c r="B220" s="2"/>
      <c r="C220" s="2"/>
      <c r="D220" s="28"/>
      <c r="E220" s="10">
        <v>4</v>
      </c>
      <c r="F220" s="7">
        <f t="shared" si="9"/>
        <v>0</v>
      </c>
      <c r="G220" s="7">
        <f t="shared" si="10"/>
        <v>0</v>
      </c>
      <c r="H220" s="7">
        <f>IF(K220=0,0,IF(OR(ROW(H220)-13&lt;=$G$9,L220&gt;$G$7),0,$G$7/($G$8*12-$G$9)))</f>
        <v>0</v>
      </c>
      <c r="I220" s="8">
        <f>IF(E220+60&lt;$F$11,0,IF(ROW(H220)-13-$F$11&gt;=$G$8*12,0,$G$7-L220))</f>
        <v>0</v>
      </c>
      <c r="J220" s="2"/>
      <c r="K220" s="7">
        <f>IF(E220+60&lt;$F$11,0,IF(ROW(K220)-13-$F$11&lt;$G$9,0,$G$7/($G$8*12-$G$9)))</f>
        <v>1339.2857142857142</v>
      </c>
      <c r="L220" s="7">
        <f>SUM($K$13:K220)</f>
        <v>273214.28571428539</v>
      </c>
      <c r="M220" s="2"/>
      <c r="N220" s="2"/>
      <c r="O220" s="2"/>
      <c r="P220" s="2"/>
      <c r="Q220" s="2"/>
      <c r="R220" s="2"/>
    </row>
    <row r="221" spans="1:18" ht="12.75">
      <c r="A221" s="2"/>
      <c r="B221" s="2"/>
      <c r="C221" s="2"/>
      <c r="D221" s="28"/>
      <c r="E221" s="10">
        <v>5</v>
      </c>
      <c r="F221" s="7">
        <f t="shared" si="9"/>
        <v>0</v>
      </c>
      <c r="G221" s="7">
        <f t="shared" si="10"/>
        <v>0</v>
      </c>
      <c r="H221" s="7">
        <f>IF(K221=0,0,IF(OR(ROW(H221)-13&lt;=$G$9,L221&gt;$G$7),0,$G$7/($G$8*12-$G$9)))</f>
        <v>0</v>
      </c>
      <c r="I221" s="8">
        <f>IF(E221+60&lt;$F$11,0,IF(ROW(H221)-13-$F$11&gt;=$G$8*12,0,$G$7-L221))</f>
        <v>0</v>
      </c>
      <c r="J221" s="2"/>
      <c r="K221" s="7">
        <f>IF(E221+60&lt;$F$11,0,IF(ROW(K221)-13-$F$11&lt;$G$9,0,$G$7/($G$8*12-$G$9)))</f>
        <v>1339.2857142857142</v>
      </c>
      <c r="L221" s="7">
        <f>SUM($K$13:K221)</f>
        <v>274553.57142857113</v>
      </c>
      <c r="M221" s="2"/>
      <c r="N221" s="2"/>
      <c r="O221" s="2"/>
      <c r="P221" s="2"/>
      <c r="Q221" s="2"/>
      <c r="R221" s="2"/>
    </row>
    <row r="222" spans="1:18" ht="12.75">
      <c r="A222" s="2"/>
      <c r="B222" s="2"/>
      <c r="C222" s="2"/>
      <c r="D222" s="28"/>
      <c r="E222" s="10">
        <v>6</v>
      </c>
      <c r="F222" s="7">
        <f t="shared" si="9"/>
        <v>0</v>
      </c>
      <c r="G222" s="7">
        <f t="shared" si="10"/>
        <v>0</v>
      </c>
      <c r="H222" s="7">
        <f>IF(K222=0,0,IF(OR(ROW(H222)-13&lt;=$G$9,L222&gt;$G$7),0,$G$7/($G$8*12-$G$9)))</f>
        <v>0</v>
      </c>
      <c r="I222" s="8">
        <f>IF(E222+60&lt;$F$11,0,IF(ROW(H222)-13-$F$11&gt;=$G$8*12,0,$G$7-L222))</f>
        <v>0</v>
      </c>
      <c r="J222" s="2"/>
      <c r="K222" s="7">
        <f>IF(E222+60&lt;$F$11,0,IF(ROW(K222)-13-$F$11&lt;$G$9,0,$G$7/($G$8*12-$G$9)))</f>
        <v>1339.2857142857142</v>
      </c>
      <c r="L222" s="7">
        <f>SUM($K$13:K222)</f>
        <v>275892.85714285687</v>
      </c>
      <c r="M222" s="2"/>
      <c r="N222" s="2"/>
      <c r="O222" s="2"/>
      <c r="P222" s="2"/>
      <c r="Q222" s="2"/>
      <c r="R222" s="2"/>
    </row>
    <row r="223" spans="1:18" ht="12.75">
      <c r="A223" s="2"/>
      <c r="B223" s="2"/>
      <c r="C223" s="2"/>
      <c r="D223" s="28"/>
      <c r="E223" s="10">
        <v>7</v>
      </c>
      <c r="F223" s="7">
        <f t="shared" si="9"/>
        <v>0</v>
      </c>
      <c r="G223" s="7">
        <f t="shared" si="10"/>
        <v>0</v>
      </c>
      <c r="H223" s="7">
        <f>IF(K223=0,0,IF(OR(ROW(H223)-13&lt;=$G$9,L223&gt;$G$7),0,$G$7/($G$8*12-$G$9)))</f>
        <v>0</v>
      </c>
      <c r="I223" s="8">
        <f>IF(E223+60&lt;$F$11,0,IF(ROW(H223)-13-$F$11&gt;=$G$8*12,0,$G$7-L223))</f>
        <v>0</v>
      </c>
      <c r="J223" s="2"/>
      <c r="K223" s="7">
        <f>IF(E223+60&lt;$F$11,0,IF(ROW(K223)-13-$F$11&lt;$G$9,0,$G$7/($G$8*12-$G$9)))</f>
        <v>1339.2857142857142</v>
      </c>
      <c r="L223" s="7">
        <f>SUM($K$13:K223)</f>
        <v>277232.14285714261</v>
      </c>
      <c r="M223" s="2"/>
      <c r="N223" s="2"/>
      <c r="O223" s="2"/>
      <c r="P223" s="2"/>
      <c r="Q223" s="2"/>
      <c r="R223" s="2"/>
    </row>
    <row r="224" spans="1:18" ht="12.75">
      <c r="A224" s="2"/>
      <c r="B224" s="2"/>
      <c r="C224" s="2"/>
      <c r="D224" s="28"/>
      <c r="E224" s="10">
        <v>8</v>
      </c>
      <c r="F224" s="7">
        <f t="shared" si="9"/>
        <v>0</v>
      </c>
      <c r="G224" s="7">
        <f t="shared" si="10"/>
        <v>0</v>
      </c>
      <c r="H224" s="7">
        <f>IF(K224=0,0,IF(OR(ROW(H224)-13&lt;=$G$9,L224&gt;$G$7),0,$G$7/($G$8*12-$G$9)))</f>
        <v>0</v>
      </c>
      <c r="I224" s="8">
        <f>IF(E224+60&lt;$F$11,0,IF(ROW(H224)-13-$F$11&gt;=$G$8*12,0,$G$7-L224))</f>
        <v>0</v>
      </c>
      <c r="J224" s="2"/>
      <c r="K224" s="7">
        <f>IF(E224+60&lt;$F$11,0,IF(ROW(K224)-13-$F$11&lt;$G$9,0,$G$7/($G$8*12-$G$9)))</f>
        <v>1339.2857142857142</v>
      </c>
      <c r="L224" s="7">
        <f>SUM($K$13:K224)</f>
        <v>278571.42857142835</v>
      </c>
      <c r="M224" s="2"/>
      <c r="N224" s="2"/>
      <c r="O224" s="2"/>
      <c r="P224" s="2"/>
      <c r="Q224" s="2"/>
      <c r="R224" s="2"/>
    </row>
    <row r="225" spans="1:18" ht="12.75">
      <c r="A225" s="2"/>
      <c r="B225" s="2"/>
      <c r="C225" s="2"/>
      <c r="D225" s="28"/>
      <c r="E225" s="10">
        <v>9</v>
      </c>
      <c r="F225" s="7">
        <f t="shared" si="9"/>
        <v>0</v>
      </c>
      <c r="G225" s="7">
        <f t="shared" si="10"/>
        <v>0</v>
      </c>
      <c r="H225" s="7">
        <f>IF(K225=0,0,IF(OR(ROW(H225)-13&lt;=$G$9,L225&gt;$G$7),0,$G$7/($G$8*12-$G$9)))</f>
        <v>0</v>
      </c>
      <c r="I225" s="8">
        <f>IF(E225+60&lt;$F$11,0,IF(ROW(H225)-13-$F$11&gt;=$G$8*12,0,$G$7-L225))</f>
        <v>0</v>
      </c>
      <c r="J225" s="2"/>
      <c r="K225" s="7">
        <f>IF(E225+60&lt;$F$11,0,IF(ROW(K225)-13-$F$11&lt;$G$9,0,$G$7/($G$8*12-$G$9)))</f>
        <v>1339.2857142857142</v>
      </c>
      <c r="L225" s="7">
        <f>SUM($K$13:K225)</f>
        <v>279910.71428571409</v>
      </c>
      <c r="M225" s="2"/>
      <c r="N225" s="2"/>
      <c r="O225" s="2"/>
      <c r="P225" s="2"/>
      <c r="Q225" s="2"/>
      <c r="R225" s="2"/>
    </row>
    <row r="226" spans="1:18" ht="12.75">
      <c r="A226" s="2"/>
      <c r="B226" s="2"/>
      <c r="C226" s="2"/>
      <c r="D226" s="28"/>
      <c r="E226" s="10">
        <v>10</v>
      </c>
      <c r="F226" s="7">
        <f t="shared" si="9"/>
        <v>0</v>
      </c>
      <c r="G226" s="7">
        <f t="shared" si="10"/>
        <v>0</v>
      </c>
      <c r="H226" s="7">
        <f>IF(K226=0,0,IF(OR(ROW(H226)-13&lt;=$G$9,L226&gt;$G$7),0,$G$7/($G$8*12-$G$9)))</f>
        <v>0</v>
      </c>
      <c r="I226" s="8">
        <f>IF(E226+60&lt;$F$11,0,IF(ROW(H226)-13-$F$11&gt;=$G$8*12,0,$G$7-L226))</f>
        <v>0</v>
      </c>
      <c r="J226" s="2"/>
      <c r="K226" s="7">
        <f>IF(E226+60&lt;$F$11,0,IF(ROW(K226)-13-$F$11&lt;$G$9,0,$G$7/($G$8*12-$G$9)))</f>
        <v>1339.2857142857142</v>
      </c>
      <c r="L226" s="7">
        <f>SUM($K$13:K226)</f>
        <v>281249.99999999983</v>
      </c>
      <c r="M226" s="2"/>
      <c r="N226" s="2"/>
      <c r="O226" s="2"/>
      <c r="P226" s="2"/>
      <c r="Q226" s="2"/>
      <c r="R226" s="2"/>
    </row>
    <row r="227" spans="1:18" ht="12.75">
      <c r="A227" s="2"/>
      <c r="B227" s="2"/>
      <c r="C227" s="2"/>
      <c r="D227" s="28"/>
      <c r="E227" s="10">
        <v>11</v>
      </c>
      <c r="F227" s="7">
        <f t="shared" si="9"/>
        <v>0</v>
      </c>
      <c r="G227" s="7">
        <f t="shared" si="10"/>
        <v>0</v>
      </c>
      <c r="H227" s="7">
        <f>IF(K227=0,0,IF(OR(ROW(H227)-13&lt;=$G$9,L227&gt;$G$7),0,$G$7/($G$8*12-$G$9)))</f>
        <v>0</v>
      </c>
      <c r="I227" s="8">
        <f>IF(E227+60&lt;$F$11,0,IF(ROW(H227)-13-$F$11&gt;=$G$8*12,0,$G$7-L227))</f>
        <v>0</v>
      </c>
      <c r="J227" s="2"/>
      <c r="K227" s="7">
        <f>IF(E227+60&lt;$F$11,0,IF(ROW(K227)-13-$F$11&lt;$G$9,0,$G$7/($G$8*12-$G$9)))</f>
        <v>1339.2857142857142</v>
      </c>
      <c r="L227" s="7">
        <f>SUM($K$13:K227)</f>
        <v>282589.28571428556</v>
      </c>
      <c r="M227" s="2"/>
      <c r="N227" s="2"/>
      <c r="O227" s="2"/>
      <c r="P227" s="2"/>
      <c r="Q227" s="2"/>
      <c r="R227" s="2"/>
    </row>
    <row r="228" spans="1:18" ht="13.5" thickBot="1">
      <c r="A228" s="2"/>
      <c r="B228" s="2"/>
      <c r="C228" s="2"/>
      <c r="D228" s="29"/>
      <c r="E228" s="11">
        <v>12</v>
      </c>
      <c r="F228" s="12">
        <f t="shared" si="9"/>
        <v>0</v>
      </c>
      <c r="G228" s="12">
        <f t="shared" si="10"/>
        <v>0</v>
      </c>
      <c r="H228" s="12">
        <f>IF(K228=0,0,IF(OR(ROW(H228)-13&lt;=$G$9,L228&gt;$G$7),0,$G$7/($G$8*12-$G$9)))</f>
        <v>0</v>
      </c>
      <c r="I228" s="13">
        <f>IF(E228+60&lt;$F$11,0,IF(ROW(H228)-13-$F$11&gt;=$G$8*12,0,$G$7-L228))</f>
        <v>0</v>
      </c>
      <c r="J228" s="2"/>
      <c r="K228" s="7">
        <f>IF(E228+60&lt;$F$11,0,IF(ROW(K228)-13-$F$11&lt;$G$9,0,$G$7/($G$8*12-$G$9)))</f>
        <v>1339.2857142857142</v>
      </c>
      <c r="L228" s="7">
        <f>SUM($K$13:K228)</f>
        <v>283928.5714285713</v>
      </c>
      <c r="M228" s="2"/>
      <c r="N228" s="2"/>
      <c r="O228" s="2"/>
      <c r="P228" s="2"/>
      <c r="Q228" s="2"/>
      <c r="R228" s="2"/>
    </row>
    <row r="229" spans="1:18" ht="12.75">
      <c r="A229" s="2"/>
      <c r="B229" s="2"/>
      <c r="C229" s="2"/>
      <c r="D229" s="27" t="s">
        <v>26</v>
      </c>
      <c r="E229" s="5">
        <v>1</v>
      </c>
      <c r="F229" s="6">
        <f t="shared" si="9"/>
        <v>0</v>
      </c>
      <c r="G229" s="6">
        <f t="shared" si="10"/>
        <v>0</v>
      </c>
      <c r="H229" s="7">
        <f>IF(K229=0,0,IF(OR(ROW(H229)-13&lt;=$G$9,L229&gt;$G$7),0,$G$7/($G$8*12-$G$9)))</f>
        <v>0</v>
      </c>
      <c r="I229" s="14">
        <f>IF(E229+60&lt;$F$11,0,IF(ROW(H229)-13-$F$11&gt;=$G$8*12,0,$G$7-L229))</f>
        <v>0</v>
      </c>
      <c r="J229" s="2"/>
      <c r="K229" s="7">
        <f>IF(E229+60&lt;$F$11,0,IF(ROW(K229)-13-$F$11&lt;$G$9,0,$G$7/($G$8*12-$G$9)))</f>
        <v>1339.2857142857142</v>
      </c>
      <c r="L229" s="7">
        <f>SUM($K$13:K229)</f>
        <v>285267.85714285704</v>
      </c>
      <c r="M229" s="2"/>
      <c r="N229" s="2"/>
      <c r="O229" s="2"/>
      <c r="P229" s="2"/>
      <c r="Q229" s="2"/>
      <c r="R229" s="2"/>
    </row>
    <row r="230" spans="1:18" ht="12.75">
      <c r="A230" s="2"/>
      <c r="B230" s="2"/>
      <c r="C230" s="2"/>
      <c r="D230" s="28"/>
      <c r="E230" s="10">
        <v>2</v>
      </c>
      <c r="F230" s="7">
        <f t="shared" si="9"/>
        <v>0</v>
      </c>
      <c r="G230" s="7">
        <f t="shared" si="10"/>
        <v>0</v>
      </c>
      <c r="H230" s="7">
        <f>IF(K230=0,0,IF(OR(ROW(H230)-13&lt;=$G$9,L230&gt;$G$7),0,$G$7/($G$8*12-$G$9)))</f>
        <v>0</v>
      </c>
      <c r="I230" s="8">
        <f>IF(E230+60&lt;$F$11,0,IF(ROW(H230)-13-$F$11&gt;=$G$8*12,0,$G$7-L230))</f>
        <v>0</v>
      </c>
      <c r="J230" s="2"/>
      <c r="K230" s="7">
        <f>IF(E230+60&lt;$F$11,0,IF(ROW(K230)-13-$F$11&lt;$G$9,0,$G$7/($G$8*12-$G$9)))</f>
        <v>1339.2857142857142</v>
      </c>
      <c r="L230" s="7">
        <f>SUM($K$13:K230)</f>
        <v>286607.14285714278</v>
      </c>
      <c r="M230" s="2"/>
      <c r="N230" s="2"/>
      <c r="O230" s="2"/>
      <c r="P230" s="2"/>
      <c r="Q230" s="2"/>
      <c r="R230" s="2"/>
    </row>
    <row r="231" spans="1:18" ht="12.75">
      <c r="A231" s="2"/>
      <c r="B231" s="2"/>
      <c r="C231" s="2"/>
      <c r="D231" s="28"/>
      <c r="E231" s="10">
        <v>3</v>
      </c>
      <c r="F231" s="7">
        <f t="shared" si="9"/>
        <v>0</v>
      </c>
      <c r="G231" s="7">
        <f t="shared" si="10"/>
        <v>0</v>
      </c>
      <c r="H231" s="7">
        <f>IF(K231=0,0,IF(OR(ROW(H231)-13&lt;=$G$9,L231&gt;$G$7),0,$G$7/($G$8*12-$G$9)))</f>
        <v>0</v>
      </c>
      <c r="I231" s="8">
        <f>IF(E231+60&lt;$F$11,0,IF(ROW(H231)-13-$F$11&gt;=$G$8*12,0,$G$7-L231))</f>
        <v>0</v>
      </c>
      <c r="J231" s="2"/>
      <c r="K231" s="7">
        <f>IF(E231+60&lt;$F$11,0,IF(ROW(K231)-13-$F$11&lt;$G$9,0,$G$7/($G$8*12-$G$9)))</f>
        <v>1339.2857142857142</v>
      </c>
      <c r="L231" s="7">
        <f>SUM($K$13:K231)</f>
        <v>287946.42857142852</v>
      </c>
      <c r="M231" s="2"/>
      <c r="N231" s="2"/>
      <c r="O231" s="2"/>
      <c r="P231" s="2"/>
      <c r="Q231" s="2"/>
      <c r="R231" s="2"/>
    </row>
    <row r="232" spans="1:18" ht="12.75">
      <c r="A232" s="2"/>
      <c r="B232" s="2"/>
      <c r="C232" s="2"/>
      <c r="D232" s="28"/>
      <c r="E232" s="10">
        <v>4</v>
      </c>
      <c r="F232" s="7">
        <f t="shared" si="9"/>
        <v>0</v>
      </c>
      <c r="G232" s="7">
        <f t="shared" si="10"/>
        <v>0</v>
      </c>
      <c r="H232" s="7">
        <f>IF(K232=0,0,IF(OR(ROW(H232)-13&lt;=$G$9,L232&gt;$G$7),0,$G$7/($G$8*12-$G$9)))</f>
        <v>0</v>
      </c>
      <c r="I232" s="8">
        <f>IF(E232+60&lt;$F$11,0,IF(ROW(H232)-13-$F$11&gt;=$G$8*12,0,$G$7-L232))</f>
        <v>0</v>
      </c>
      <c r="J232" s="2"/>
      <c r="K232" s="7">
        <f>IF(E232+60&lt;$F$11,0,IF(ROW(K232)-13-$F$11&lt;$G$9,0,$G$7/($G$8*12-$G$9)))</f>
        <v>1339.2857142857142</v>
      </c>
      <c r="L232" s="7">
        <f>SUM($K$13:K232)</f>
        <v>289285.71428571426</v>
      </c>
      <c r="M232" s="2"/>
      <c r="N232" s="2"/>
      <c r="O232" s="2"/>
      <c r="P232" s="2"/>
      <c r="Q232" s="2"/>
      <c r="R232" s="2"/>
    </row>
    <row r="233" spans="1:18" ht="12.75">
      <c r="A233" s="2"/>
      <c r="B233" s="2"/>
      <c r="C233" s="2"/>
      <c r="D233" s="28"/>
      <c r="E233" s="10">
        <v>5</v>
      </c>
      <c r="F233" s="7">
        <f t="shared" si="9"/>
        <v>0</v>
      </c>
      <c r="G233" s="7">
        <f t="shared" si="10"/>
        <v>0</v>
      </c>
      <c r="H233" s="7">
        <f>IF(K233=0,0,IF(OR(ROW(H233)-13&lt;=$G$9,L233&gt;$G$7),0,$G$7/($G$8*12-$G$9)))</f>
        <v>0</v>
      </c>
      <c r="I233" s="8">
        <f>IF(E233+60&lt;$F$11,0,IF(ROW(H233)-13-$F$11&gt;=$G$8*12,0,$G$7-L233))</f>
        <v>0</v>
      </c>
      <c r="J233" s="2"/>
      <c r="K233" s="7">
        <f>IF(E233+60&lt;$F$11,0,IF(ROW(K233)-13-$F$11&lt;$G$9,0,$G$7/($G$8*12-$G$9)))</f>
        <v>1339.2857142857142</v>
      </c>
      <c r="L233" s="7">
        <f>SUM($K$13:K233)</f>
        <v>290625</v>
      </c>
      <c r="M233" s="2"/>
      <c r="N233" s="2"/>
      <c r="O233" s="2"/>
      <c r="P233" s="2"/>
      <c r="Q233" s="2"/>
      <c r="R233" s="2"/>
    </row>
    <row r="234" spans="1:18" ht="12.75">
      <c r="A234" s="2"/>
      <c r="B234" s="2"/>
      <c r="C234" s="2"/>
      <c r="D234" s="28"/>
      <c r="E234" s="10">
        <v>6</v>
      </c>
      <c r="F234" s="7">
        <f t="shared" si="9"/>
        <v>0</v>
      </c>
      <c r="G234" s="7">
        <f t="shared" si="10"/>
        <v>0</v>
      </c>
      <c r="H234" s="7">
        <f>IF(K234=0,0,IF(OR(ROW(H234)-13&lt;=$G$9,L234&gt;$G$7),0,$G$7/($G$8*12-$G$9)))</f>
        <v>0</v>
      </c>
      <c r="I234" s="8">
        <f>IF(E234+60&lt;$F$11,0,IF(ROW(H234)-13-$F$11&gt;=$G$8*12,0,$G$7-L234))</f>
        <v>0</v>
      </c>
      <c r="J234" s="2"/>
      <c r="K234" s="7">
        <f>IF(E234+60&lt;$F$11,0,IF(ROW(K234)-13-$F$11&lt;$G$9,0,$G$7/($G$8*12-$G$9)))</f>
        <v>1339.2857142857142</v>
      </c>
      <c r="L234" s="7">
        <f>SUM($K$13:K234)</f>
        <v>291964.28571428574</v>
      </c>
      <c r="M234" s="2"/>
      <c r="N234" s="2"/>
      <c r="O234" s="2"/>
      <c r="P234" s="2"/>
      <c r="Q234" s="2"/>
      <c r="R234" s="2"/>
    </row>
    <row r="235" spans="1:18" ht="12.75">
      <c r="A235" s="2"/>
      <c r="B235" s="2"/>
      <c r="C235" s="2"/>
      <c r="D235" s="28"/>
      <c r="E235" s="10">
        <v>7</v>
      </c>
      <c r="F235" s="7">
        <f t="shared" si="9"/>
        <v>0</v>
      </c>
      <c r="G235" s="7">
        <f t="shared" si="10"/>
        <v>0</v>
      </c>
      <c r="H235" s="7">
        <f>IF(K235=0,0,IF(OR(ROW(H235)-13&lt;=$G$9,L235&gt;$G$7),0,$G$7/($G$8*12-$G$9)))</f>
        <v>0</v>
      </c>
      <c r="I235" s="8">
        <f>IF(E235+60&lt;$F$11,0,IF(ROW(H235)-13-$F$11&gt;=$G$8*12,0,$G$7-L235))</f>
        <v>0</v>
      </c>
      <c r="J235" s="2"/>
      <c r="K235" s="7">
        <f>IF(E235+60&lt;$F$11,0,IF(ROW(K235)-13-$F$11&lt;$G$9,0,$G$7/($G$8*12-$G$9)))</f>
        <v>1339.2857142857142</v>
      </c>
      <c r="L235" s="7">
        <f>SUM($K$13:K235)</f>
        <v>293303.57142857148</v>
      </c>
      <c r="M235" s="2"/>
      <c r="N235" s="2"/>
      <c r="O235" s="2"/>
      <c r="P235" s="2"/>
      <c r="Q235" s="2"/>
      <c r="R235" s="2"/>
    </row>
    <row r="236" spans="1:18" ht="12.75">
      <c r="A236" s="2"/>
      <c r="B236" s="2"/>
      <c r="C236" s="2"/>
      <c r="D236" s="28"/>
      <c r="E236" s="10">
        <v>8</v>
      </c>
      <c r="F236" s="7">
        <f t="shared" si="9"/>
        <v>0</v>
      </c>
      <c r="G236" s="7">
        <f t="shared" si="10"/>
        <v>0</v>
      </c>
      <c r="H236" s="7">
        <f>IF(K236=0,0,IF(OR(ROW(H236)-13&lt;=$G$9,L236&gt;$G$7),0,$G$7/($G$8*12-$G$9)))</f>
        <v>0</v>
      </c>
      <c r="I236" s="8">
        <f>IF(E236+60&lt;$F$11,0,IF(ROW(H236)-13-$F$11&gt;=$G$8*12,0,$G$7-L236))</f>
        <v>0</v>
      </c>
      <c r="J236" s="2"/>
      <c r="K236" s="7">
        <f>IF(E236+60&lt;$F$11,0,IF(ROW(K236)-13-$F$11&lt;$G$9,0,$G$7/($G$8*12-$G$9)))</f>
        <v>1339.2857142857142</v>
      </c>
      <c r="L236" s="7">
        <f>SUM($K$13:K236)</f>
        <v>294642.85714285722</v>
      </c>
      <c r="M236" s="2"/>
      <c r="N236" s="2"/>
      <c r="O236" s="2"/>
      <c r="P236" s="2"/>
      <c r="Q236" s="2"/>
      <c r="R236" s="2"/>
    </row>
    <row r="237" spans="1:18" ht="12.75">
      <c r="A237" s="2"/>
      <c r="B237" s="2"/>
      <c r="C237" s="2"/>
      <c r="D237" s="28"/>
      <c r="E237" s="10">
        <v>9</v>
      </c>
      <c r="F237" s="7">
        <f t="shared" si="9"/>
        <v>0</v>
      </c>
      <c r="G237" s="7">
        <f t="shared" si="10"/>
        <v>0</v>
      </c>
      <c r="H237" s="7">
        <f>IF(K237=0,0,IF(OR(ROW(H237)-13&lt;=$G$9,L237&gt;$G$7),0,$G$7/($G$8*12-$G$9)))</f>
        <v>0</v>
      </c>
      <c r="I237" s="8">
        <f>IF(E237+60&lt;$F$11,0,IF(ROW(H237)-13-$F$11&gt;=$G$8*12,0,$G$7-L237))</f>
        <v>0</v>
      </c>
      <c r="J237" s="2"/>
      <c r="K237" s="7">
        <f>IF(E237+60&lt;$F$11,0,IF(ROW(K237)-13-$F$11&lt;$G$9,0,$G$7/($G$8*12-$G$9)))</f>
        <v>1339.2857142857142</v>
      </c>
      <c r="L237" s="7">
        <f>SUM($K$13:K237)</f>
        <v>295982.14285714296</v>
      </c>
      <c r="M237" s="2"/>
      <c r="N237" s="2"/>
      <c r="O237" s="2"/>
      <c r="P237" s="2"/>
      <c r="Q237" s="2"/>
      <c r="R237" s="2"/>
    </row>
    <row r="238" spans="1:18" ht="12.75">
      <c r="A238" s="2"/>
      <c r="B238" s="2"/>
      <c r="C238" s="2"/>
      <c r="D238" s="28"/>
      <c r="E238" s="10">
        <v>10</v>
      </c>
      <c r="F238" s="7">
        <f t="shared" si="9"/>
        <v>0</v>
      </c>
      <c r="G238" s="7">
        <f t="shared" si="10"/>
        <v>0</v>
      </c>
      <c r="H238" s="7">
        <f>IF(K238=0,0,IF(OR(ROW(H238)-13&lt;=$G$9,L238&gt;$G$7),0,$G$7/($G$8*12-$G$9)))</f>
        <v>0</v>
      </c>
      <c r="I238" s="8">
        <f>IF(E238+60&lt;$F$11,0,IF(ROW(H238)-13-$F$11&gt;=$G$8*12,0,$G$7-L238))</f>
        <v>0</v>
      </c>
      <c r="J238" s="2"/>
      <c r="K238" s="7">
        <f>IF(E238+60&lt;$F$11,0,IF(ROW(K238)-13-$F$11&lt;$G$9,0,$G$7/($G$8*12-$G$9)))</f>
        <v>1339.2857142857142</v>
      </c>
      <c r="L238" s="7">
        <f>SUM($K$13:K238)</f>
        <v>297321.4285714287</v>
      </c>
      <c r="M238" s="2"/>
      <c r="N238" s="2"/>
      <c r="O238" s="2"/>
      <c r="P238" s="2"/>
      <c r="Q238" s="2"/>
      <c r="R238" s="2"/>
    </row>
    <row r="239" spans="1:18" ht="12.75">
      <c r="A239" s="2"/>
      <c r="B239" s="2"/>
      <c r="C239" s="2"/>
      <c r="D239" s="28"/>
      <c r="E239" s="10">
        <v>11</v>
      </c>
      <c r="F239" s="7">
        <f t="shared" si="9"/>
        <v>0</v>
      </c>
      <c r="G239" s="7">
        <f t="shared" si="10"/>
        <v>0</v>
      </c>
      <c r="H239" s="7">
        <f>IF(K239=0,0,IF(OR(ROW(H239)-13&lt;=$G$9,L239&gt;$G$7),0,$G$7/($G$8*12-$G$9)))</f>
        <v>0</v>
      </c>
      <c r="I239" s="8">
        <f>IF(E239+60&lt;$F$11,0,IF(ROW(H239)-13-$F$11&gt;=$G$8*12,0,$G$7-L239))</f>
        <v>0</v>
      </c>
      <c r="J239" s="2"/>
      <c r="K239" s="7">
        <f>IF(E239+60&lt;$F$11,0,IF(ROW(K239)-13-$F$11&lt;$G$9,0,$G$7/($G$8*12-$G$9)))</f>
        <v>1339.2857142857142</v>
      </c>
      <c r="L239" s="7">
        <f>SUM($K$13:K239)</f>
        <v>298660.71428571444</v>
      </c>
      <c r="M239" s="2"/>
      <c r="N239" s="2"/>
      <c r="O239" s="2"/>
      <c r="P239" s="2"/>
      <c r="Q239" s="2"/>
      <c r="R239" s="2"/>
    </row>
    <row r="240" spans="1:18" ht="13.5" thickBot="1">
      <c r="A240" s="2"/>
      <c r="B240" s="2"/>
      <c r="C240" s="2"/>
      <c r="D240" s="29"/>
      <c r="E240" s="11">
        <v>12</v>
      </c>
      <c r="F240" s="12">
        <f t="shared" si="9"/>
        <v>0</v>
      </c>
      <c r="G240" s="12">
        <f t="shared" si="10"/>
        <v>0</v>
      </c>
      <c r="H240" s="12">
        <f>IF(K240=0,0,IF(OR(ROW(H240)-13&lt;=$G$9,L240&gt;$G$7),0,$G$7/($G$8*12-$G$9)))</f>
        <v>0</v>
      </c>
      <c r="I240" s="13">
        <f>IF(E240+60&lt;$F$11,0,IF(ROW(H240)-13-$F$11&gt;=$G$8*12,0,$G$7-L240))</f>
        <v>0</v>
      </c>
      <c r="J240" s="2"/>
      <c r="K240" s="7">
        <f>IF(E240+60&lt;$F$11,0,IF(ROW(K240)-13-$F$11&lt;$G$9,0,$G$7/($G$8*12-$G$9)))</f>
        <v>1339.2857142857142</v>
      </c>
      <c r="L240" s="7">
        <f>SUM($K$13:K240)</f>
        <v>300000.00000000017</v>
      </c>
      <c r="M240" s="2"/>
      <c r="N240" s="2"/>
      <c r="O240" s="2"/>
      <c r="P240" s="2"/>
      <c r="Q240" s="2"/>
      <c r="R240" s="2"/>
    </row>
    <row r="241" spans="1:18" ht="12.75">
      <c r="A241" s="2"/>
      <c r="B241" s="2"/>
      <c r="C241" s="2"/>
      <c r="D241" s="27" t="s">
        <v>27</v>
      </c>
      <c r="E241" s="5">
        <v>1</v>
      </c>
      <c r="F241" s="6">
        <f t="shared" si="9"/>
        <v>0</v>
      </c>
      <c r="G241" s="6">
        <f t="shared" si="10"/>
        <v>0</v>
      </c>
      <c r="H241" s="7">
        <f>IF(K241=0,0,IF(OR(ROW(H241)-13&lt;=$G$9,L241&gt;$G$7),0,$G$7/($G$8*12-$G$9)))</f>
        <v>0</v>
      </c>
      <c r="I241" s="14">
        <f>IF(E241+60&lt;$F$11,0,IF(ROW(H241)-13-$F$11&gt;=$G$8*12,0,$G$7-L241))</f>
        <v>0</v>
      </c>
      <c r="J241" s="2"/>
      <c r="K241" s="7">
        <f>IF(E241+60&lt;$F$11,0,IF(ROW(K241)-13-$F$11&lt;$G$9,0,$G$7/($G$8*12-$G$9)))</f>
        <v>1339.2857142857142</v>
      </c>
      <c r="L241" s="7">
        <f>SUM($K$13:K241)</f>
        <v>301339.28571428591</v>
      </c>
      <c r="M241" s="2"/>
      <c r="N241" s="2"/>
      <c r="O241" s="2"/>
      <c r="P241" s="2"/>
      <c r="Q241" s="2"/>
      <c r="R241" s="2"/>
    </row>
    <row r="242" spans="1:18" ht="12.75">
      <c r="A242" s="2"/>
      <c r="B242" s="2"/>
      <c r="C242" s="2"/>
      <c r="D242" s="28"/>
      <c r="E242" s="10">
        <v>2</v>
      </c>
      <c r="F242" s="7">
        <f t="shared" si="9"/>
        <v>0</v>
      </c>
      <c r="G242" s="7">
        <f t="shared" si="10"/>
        <v>0</v>
      </c>
      <c r="H242" s="7">
        <f>IF(K242=0,0,IF(OR(ROW(H242)-13&lt;=$G$9,L242&gt;$G$7),0,$G$7/($G$8*12-$G$9)))</f>
        <v>0</v>
      </c>
      <c r="I242" s="8">
        <f>IF(E242+60&lt;$F$11,0,IF(ROW(H242)-13-$F$11&gt;=$G$8*12,0,$G$7-L242))</f>
        <v>0</v>
      </c>
      <c r="J242" s="2"/>
      <c r="K242" s="7">
        <f>IF(E242+60&lt;$F$11,0,IF(ROW(K242)-13-$F$11&lt;$G$9,0,$G$7/($G$8*12-$G$9)))</f>
        <v>1339.2857142857142</v>
      </c>
      <c r="L242" s="7">
        <f>SUM($K$13:K242)</f>
        <v>302678.57142857165</v>
      </c>
      <c r="M242" s="2"/>
      <c r="N242" s="2"/>
      <c r="O242" s="2"/>
      <c r="P242" s="2"/>
      <c r="Q242" s="2"/>
      <c r="R242" s="2"/>
    </row>
    <row r="243" spans="1:18" ht="12.75">
      <c r="A243" s="2"/>
      <c r="B243" s="2"/>
      <c r="C243" s="2"/>
      <c r="D243" s="28"/>
      <c r="E243" s="10">
        <v>3</v>
      </c>
      <c r="F243" s="7">
        <f t="shared" si="9"/>
        <v>0</v>
      </c>
      <c r="G243" s="7">
        <f t="shared" si="10"/>
        <v>0</v>
      </c>
      <c r="H243" s="7">
        <f>IF(K243=0,0,IF(OR(ROW(H243)-13&lt;=$G$9,L243&gt;$G$7),0,$G$7/($G$8*12-$G$9)))</f>
        <v>0</v>
      </c>
      <c r="I243" s="8">
        <f>IF(E243+60&lt;$F$11,0,IF(ROW(H243)-13-$F$11&gt;=$G$8*12,0,$G$7-L243))</f>
        <v>0</v>
      </c>
      <c r="J243" s="2"/>
      <c r="K243" s="7">
        <f>IF(E243+60&lt;$F$11,0,IF(ROW(K243)-13-$F$11&lt;$G$9,0,$G$7/($G$8*12-$G$9)))</f>
        <v>1339.2857142857142</v>
      </c>
      <c r="L243" s="7">
        <f>SUM($K$13:K243)</f>
        <v>304017.85714285739</v>
      </c>
      <c r="M243" s="2"/>
      <c r="N243" s="2"/>
      <c r="O243" s="2"/>
      <c r="P243" s="2"/>
      <c r="Q243" s="2"/>
      <c r="R243" s="2"/>
    </row>
    <row r="244" spans="1:18" ht="12.75">
      <c r="A244" s="2"/>
      <c r="B244" s="2"/>
      <c r="C244" s="2"/>
      <c r="D244" s="28"/>
      <c r="E244" s="10">
        <v>4</v>
      </c>
      <c r="F244" s="7">
        <f t="shared" si="9"/>
        <v>0</v>
      </c>
      <c r="G244" s="7">
        <f t="shared" si="10"/>
        <v>0</v>
      </c>
      <c r="H244" s="7">
        <f>IF(K244=0,0,IF(OR(ROW(H244)-13&lt;=$G$9,L244&gt;$G$7),0,$G$7/($G$8*12-$G$9)))</f>
        <v>0</v>
      </c>
      <c r="I244" s="8">
        <f>IF(E244+60&lt;$F$11,0,IF(ROW(H244)-13-$F$11&gt;=$G$8*12,0,$G$7-L244))</f>
        <v>0</v>
      </c>
      <c r="J244" s="2"/>
      <c r="K244" s="7">
        <f>IF(E244+60&lt;$F$11,0,IF(ROW(K244)-13-$F$11&lt;$G$9,0,$G$7/($G$8*12-$G$9)))</f>
        <v>1339.2857142857142</v>
      </c>
      <c r="L244" s="7">
        <f>SUM($K$13:K244)</f>
        <v>305357.14285714313</v>
      </c>
      <c r="M244" s="2"/>
      <c r="N244" s="2"/>
      <c r="O244" s="2"/>
      <c r="P244" s="2"/>
      <c r="Q244" s="2"/>
      <c r="R244" s="2"/>
    </row>
    <row r="245" spans="1:18" ht="12.75">
      <c r="A245" s="2"/>
      <c r="B245" s="2"/>
      <c r="C245" s="2"/>
      <c r="D245" s="28"/>
      <c r="E245" s="10">
        <v>5</v>
      </c>
      <c r="F245" s="7">
        <f t="shared" ref="F245:F308" si="11">G245+H245</f>
        <v>0</v>
      </c>
      <c r="G245" s="7">
        <f t="shared" ref="G245:G308" si="12">IF(I245=0,0,(H245+I245)*$G$10/12)</f>
        <v>0</v>
      </c>
      <c r="H245" s="7">
        <f>IF(K245=0,0,IF(OR(ROW(H245)-13&lt;=$G$9,L245&gt;$G$7),0,$G$7/($G$8*12-$G$9)))</f>
        <v>0</v>
      </c>
      <c r="I245" s="8">
        <f>IF(E245+60&lt;$F$11,0,IF(ROW(H245)-13-$F$11&gt;=$G$8*12,0,$G$7-L245))</f>
        <v>0</v>
      </c>
      <c r="J245" s="2"/>
      <c r="K245" s="7">
        <f>IF(E245+60&lt;$F$11,0,IF(ROW(K245)-13-$F$11&lt;$G$9,0,$G$7/($G$8*12-$G$9)))</f>
        <v>1339.2857142857142</v>
      </c>
      <c r="L245" s="7">
        <f>SUM($K$13:K245)</f>
        <v>306696.42857142887</v>
      </c>
      <c r="M245" s="2"/>
      <c r="N245" s="2"/>
      <c r="O245" s="2"/>
      <c r="P245" s="2"/>
      <c r="Q245" s="2"/>
      <c r="R245" s="2"/>
    </row>
    <row r="246" spans="1:18" ht="12.75">
      <c r="A246" s="2"/>
      <c r="B246" s="2"/>
      <c r="C246" s="2"/>
      <c r="D246" s="28"/>
      <c r="E246" s="10">
        <v>6</v>
      </c>
      <c r="F246" s="7">
        <f t="shared" si="11"/>
        <v>0</v>
      </c>
      <c r="G246" s="7">
        <f t="shared" si="12"/>
        <v>0</v>
      </c>
      <c r="H246" s="7">
        <f>IF(K246=0,0,IF(OR(ROW(H246)-13&lt;=$G$9,L246&gt;$G$7),0,$G$7/($G$8*12-$G$9)))</f>
        <v>0</v>
      </c>
      <c r="I246" s="8">
        <f>IF(E246+60&lt;$F$11,0,IF(ROW(H246)-13-$F$11&gt;=$G$8*12,0,$G$7-L246))</f>
        <v>0</v>
      </c>
      <c r="J246" s="2"/>
      <c r="K246" s="7">
        <f>IF(E246+60&lt;$F$11,0,IF(ROW(K246)-13-$F$11&lt;$G$9,0,$G$7/($G$8*12-$G$9)))</f>
        <v>1339.2857142857142</v>
      </c>
      <c r="L246" s="7">
        <f>SUM($K$13:K246)</f>
        <v>308035.71428571461</v>
      </c>
      <c r="M246" s="2"/>
      <c r="N246" s="2"/>
      <c r="O246" s="2"/>
      <c r="P246" s="2"/>
      <c r="Q246" s="2"/>
      <c r="R246" s="2"/>
    </row>
    <row r="247" spans="1:18" ht="12.75">
      <c r="A247" s="2"/>
      <c r="B247" s="2"/>
      <c r="C247" s="2"/>
      <c r="D247" s="28"/>
      <c r="E247" s="10">
        <v>7</v>
      </c>
      <c r="F247" s="7">
        <f t="shared" si="11"/>
        <v>0</v>
      </c>
      <c r="G247" s="7">
        <f t="shared" si="12"/>
        <v>0</v>
      </c>
      <c r="H247" s="7">
        <f>IF(K247=0,0,IF(OR(ROW(H247)-13&lt;=$G$9,L247&gt;$G$7),0,$G$7/($G$8*12-$G$9)))</f>
        <v>0</v>
      </c>
      <c r="I247" s="8">
        <f>IF(E247+60&lt;$F$11,0,IF(ROW(H247)-13-$F$11&gt;=$G$8*12,0,$G$7-L247))</f>
        <v>0</v>
      </c>
      <c r="J247" s="2"/>
      <c r="K247" s="7">
        <f>IF(E247+60&lt;$F$11,0,IF(ROW(K247)-13-$F$11&lt;$G$9,0,$G$7/($G$8*12-$G$9)))</f>
        <v>1339.2857142857142</v>
      </c>
      <c r="L247" s="7">
        <f>SUM($K$13:K247)</f>
        <v>309375.00000000035</v>
      </c>
      <c r="M247" s="2"/>
      <c r="N247" s="2"/>
      <c r="O247" s="2"/>
      <c r="P247" s="2"/>
      <c r="Q247" s="2"/>
      <c r="R247" s="2"/>
    </row>
    <row r="248" spans="1:18" ht="12.75">
      <c r="A248" s="2"/>
      <c r="B248" s="2"/>
      <c r="C248" s="2"/>
      <c r="D248" s="28"/>
      <c r="E248" s="10">
        <v>8</v>
      </c>
      <c r="F248" s="7">
        <f t="shared" si="11"/>
        <v>0</v>
      </c>
      <c r="G248" s="7">
        <f t="shared" si="12"/>
        <v>0</v>
      </c>
      <c r="H248" s="7">
        <f>IF(K248=0,0,IF(OR(ROW(H248)-13&lt;=$G$9,L248&gt;$G$7),0,$G$7/($G$8*12-$G$9)))</f>
        <v>0</v>
      </c>
      <c r="I248" s="8">
        <f>IF(E248+60&lt;$F$11,0,IF(ROW(H248)-13-$F$11&gt;=$G$8*12,0,$G$7-L248))</f>
        <v>0</v>
      </c>
      <c r="J248" s="2"/>
      <c r="K248" s="7">
        <f>IF(E248+60&lt;$F$11,0,IF(ROW(K248)-13-$F$11&lt;$G$9,0,$G$7/($G$8*12-$G$9)))</f>
        <v>1339.2857142857142</v>
      </c>
      <c r="L248" s="7">
        <f>SUM($K$13:K248)</f>
        <v>310714.28571428609</v>
      </c>
      <c r="M248" s="2"/>
      <c r="N248" s="2"/>
      <c r="O248" s="2"/>
      <c r="P248" s="2"/>
      <c r="Q248" s="2"/>
      <c r="R248" s="2"/>
    </row>
    <row r="249" spans="1:18" ht="12.75">
      <c r="A249" s="2"/>
      <c r="B249" s="2"/>
      <c r="C249" s="2"/>
      <c r="D249" s="28"/>
      <c r="E249" s="10">
        <v>9</v>
      </c>
      <c r="F249" s="7">
        <f t="shared" si="11"/>
        <v>0</v>
      </c>
      <c r="G249" s="7">
        <f t="shared" si="12"/>
        <v>0</v>
      </c>
      <c r="H249" s="7">
        <f>IF(K249=0,0,IF(OR(ROW(H249)-13&lt;=$G$9,L249&gt;$G$7),0,$G$7/($G$8*12-$G$9)))</f>
        <v>0</v>
      </c>
      <c r="I249" s="8">
        <f>IF(E249+60&lt;$F$11,0,IF(ROW(H249)-13-$F$11&gt;=$G$8*12,0,$G$7-L249))</f>
        <v>0</v>
      </c>
      <c r="J249" s="2"/>
      <c r="K249" s="7">
        <f>IF(E249+60&lt;$F$11,0,IF(ROW(K249)-13-$F$11&lt;$G$9,0,$G$7/($G$8*12-$G$9)))</f>
        <v>1339.2857142857142</v>
      </c>
      <c r="L249" s="7">
        <f>SUM($K$13:K249)</f>
        <v>312053.57142857183</v>
      </c>
      <c r="M249" s="2"/>
      <c r="N249" s="2"/>
      <c r="O249" s="2"/>
      <c r="P249" s="2"/>
      <c r="Q249" s="2"/>
      <c r="R249" s="2"/>
    </row>
    <row r="250" spans="1:18" ht="12.75">
      <c r="A250" s="2"/>
      <c r="B250" s="2"/>
      <c r="C250" s="2"/>
      <c r="D250" s="28"/>
      <c r="E250" s="10">
        <v>10</v>
      </c>
      <c r="F250" s="7">
        <f t="shared" si="11"/>
        <v>0</v>
      </c>
      <c r="G250" s="7">
        <f t="shared" si="12"/>
        <v>0</v>
      </c>
      <c r="H250" s="7">
        <f>IF(K250=0,0,IF(OR(ROW(H250)-13&lt;=$G$9,L250&gt;$G$7),0,$G$7/($G$8*12-$G$9)))</f>
        <v>0</v>
      </c>
      <c r="I250" s="8">
        <f>IF(E250+60&lt;$F$11,0,IF(ROW(H250)-13-$F$11&gt;=$G$8*12,0,$G$7-L250))</f>
        <v>0</v>
      </c>
      <c r="J250" s="2"/>
      <c r="K250" s="7">
        <f>IF(E250+60&lt;$F$11,0,IF(ROW(K250)-13-$F$11&lt;$G$9,0,$G$7/($G$8*12-$G$9)))</f>
        <v>1339.2857142857142</v>
      </c>
      <c r="L250" s="7">
        <f>SUM($K$13:K250)</f>
        <v>313392.85714285757</v>
      </c>
      <c r="M250" s="2"/>
      <c r="N250" s="2"/>
      <c r="O250" s="2"/>
      <c r="P250" s="2"/>
      <c r="Q250" s="2"/>
      <c r="R250" s="2"/>
    </row>
    <row r="251" spans="1:18" ht="12.75">
      <c r="A251" s="2"/>
      <c r="B251" s="2"/>
      <c r="C251" s="2"/>
      <c r="D251" s="28"/>
      <c r="E251" s="10">
        <v>11</v>
      </c>
      <c r="F251" s="7">
        <f t="shared" si="11"/>
        <v>0</v>
      </c>
      <c r="G251" s="7">
        <f t="shared" si="12"/>
        <v>0</v>
      </c>
      <c r="H251" s="7">
        <f>IF(K251=0,0,IF(OR(ROW(H251)-13&lt;=$G$9,L251&gt;$G$7),0,$G$7/($G$8*12-$G$9)))</f>
        <v>0</v>
      </c>
      <c r="I251" s="8">
        <f>IF(E251+60&lt;$F$11,0,IF(ROW(H251)-13-$F$11&gt;=$G$8*12,0,$G$7-L251))</f>
        <v>0</v>
      </c>
      <c r="J251" s="2"/>
      <c r="K251" s="7">
        <f>IF(E251+60&lt;$F$11,0,IF(ROW(K251)-13-$F$11&lt;$G$9,0,$G$7/($G$8*12-$G$9)))</f>
        <v>1339.2857142857142</v>
      </c>
      <c r="L251" s="7">
        <f>SUM($K$13:K251)</f>
        <v>314732.14285714331</v>
      </c>
      <c r="M251" s="2"/>
      <c r="N251" s="2"/>
      <c r="O251" s="2"/>
      <c r="P251" s="2"/>
      <c r="Q251" s="2"/>
      <c r="R251" s="2"/>
    </row>
    <row r="252" spans="1:18" ht="13.5" thickBot="1">
      <c r="A252" s="2"/>
      <c r="B252" s="2"/>
      <c r="C252" s="2"/>
      <c r="D252" s="29"/>
      <c r="E252" s="11">
        <v>12</v>
      </c>
      <c r="F252" s="12">
        <f t="shared" si="11"/>
        <v>0</v>
      </c>
      <c r="G252" s="12">
        <f t="shared" si="12"/>
        <v>0</v>
      </c>
      <c r="H252" s="12">
        <f>IF(K252=0,0,IF(OR(ROW(H252)-13&lt;=$G$9,L252&gt;$G$7),0,$G$7/($G$8*12-$G$9)))</f>
        <v>0</v>
      </c>
      <c r="I252" s="13">
        <f>IF(E252+60&lt;$F$11,0,IF(ROW(H252)-13-$F$11&gt;=$G$8*12,0,$G$7-L252))</f>
        <v>0</v>
      </c>
      <c r="J252" s="2"/>
      <c r="K252" s="7">
        <f>IF(E252+60&lt;$F$11,0,IF(ROW(K252)-13-$F$11&lt;$G$9,0,$G$7/($G$8*12-$G$9)))</f>
        <v>1339.2857142857142</v>
      </c>
      <c r="L252" s="7">
        <f>SUM($K$13:K252)</f>
        <v>316071.42857142905</v>
      </c>
      <c r="M252" s="2"/>
      <c r="N252" s="2"/>
      <c r="O252" s="2"/>
      <c r="P252" s="2"/>
      <c r="Q252" s="2"/>
      <c r="R252" s="2"/>
    </row>
    <row r="253" spans="1:18" ht="12.75">
      <c r="A253" s="2"/>
      <c r="B253" s="2"/>
      <c r="C253" s="2"/>
      <c r="D253" s="27" t="s">
        <v>28</v>
      </c>
      <c r="E253" s="5">
        <v>1</v>
      </c>
      <c r="F253" s="6">
        <f t="shared" si="11"/>
        <v>0</v>
      </c>
      <c r="G253" s="6">
        <f t="shared" si="12"/>
        <v>0</v>
      </c>
      <c r="H253" s="7">
        <f>IF(K253=0,0,IF(OR(ROW(H253)-13&lt;=$G$9,L253&gt;$G$7),0,$G$7/($G$8*12-$G$9)))</f>
        <v>0</v>
      </c>
      <c r="I253" s="14">
        <f>IF(E253+60&lt;$F$11,0,IF(ROW(H253)-13-$F$11&gt;=$G$8*12,0,$G$7-L253))</f>
        <v>0</v>
      </c>
      <c r="J253" s="2"/>
      <c r="K253" s="7">
        <f>IF(E253+60&lt;$F$11,0,IF(ROW(K253)-13-$F$11&lt;$G$9,0,$G$7/($G$8*12-$G$9)))</f>
        <v>1339.2857142857142</v>
      </c>
      <c r="L253" s="7">
        <f>SUM($K$13:K253)</f>
        <v>317410.71428571478</v>
      </c>
      <c r="M253" s="2"/>
      <c r="N253" s="2"/>
      <c r="O253" s="2"/>
      <c r="P253" s="2"/>
      <c r="Q253" s="2"/>
      <c r="R253" s="2"/>
    </row>
    <row r="254" spans="1:18" ht="12.75">
      <c r="A254" s="2"/>
      <c r="B254" s="2"/>
      <c r="C254" s="2"/>
      <c r="D254" s="28"/>
      <c r="E254" s="10">
        <v>2</v>
      </c>
      <c r="F254" s="7">
        <f t="shared" si="11"/>
        <v>0</v>
      </c>
      <c r="G254" s="7">
        <f t="shared" si="12"/>
        <v>0</v>
      </c>
      <c r="H254" s="7">
        <f>IF(K254=0,0,IF(OR(ROW(H254)-13&lt;=$G$9,L254&gt;$G$7),0,$G$7/($G$8*12-$G$9)))</f>
        <v>0</v>
      </c>
      <c r="I254" s="8">
        <f>IF(E254+60&lt;$F$11,0,IF(ROW(H254)-13-$F$11&gt;=$G$8*12,0,$G$7-L254))</f>
        <v>0</v>
      </c>
      <c r="J254" s="2"/>
      <c r="K254" s="7">
        <f>IF(E254+60&lt;$F$11,0,IF(ROW(K254)-13-$F$11&lt;$G$9,0,$G$7/($G$8*12-$G$9)))</f>
        <v>1339.2857142857142</v>
      </c>
      <c r="L254" s="7">
        <f>SUM($K$13:K254)</f>
        <v>318750.00000000052</v>
      </c>
      <c r="M254" s="2"/>
      <c r="N254" s="2"/>
      <c r="O254" s="2"/>
      <c r="P254" s="2"/>
      <c r="Q254" s="2"/>
      <c r="R254" s="2"/>
    </row>
    <row r="255" spans="1:18" ht="12.75">
      <c r="A255" s="2"/>
      <c r="B255" s="2"/>
      <c r="C255" s="2"/>
      <c r="D255" s="28"/>
      <c r="E255" s="10">
        <v>3</v>
      </c>
      <c r="F255" s="7">
        <f t="shared" si="11"/>
        <v>0</v>
      </c>
      <c r="G255" s="7">
        <f t="shared" si="12"/>
        <v>0</v>
      </c>
      <c r="H255" s="7">
        <f>IF(K255=0,0,IF(OR(ROW(H255)-13&lt;=$G$9,L255&gt;$G$7),0,$G$7/($G$8*12-$G$9)))</f>
        <v>0</v>
      </c>
      <c r="I255" s="8">
        <f>IF(E255+60&lt;$F$11,0,IF(ROW(H255)-13-$F$11&gt;=$G$8*12,0,$G$7-L255))</f>
        <v>0</v>
      </c>
      <c r="J255" s="2"/>
      <c r="K255" s="7">
        <f>IF(E255+60&lt;$F$11,0,IF(ROW(K255)-13-$F$11&lt;$G$9,0,$G$7/($G$8*12-$G$9)))</f>
        <v>1339.2857142857142</v>
      </c>
      <c r="L255" s="7">
        <f>SUM($K$13:K255)</f>
        <v>320089.28571428626</v>
      </c>
      <c r="M255" s="2"/>
      <c r="N255" s="2"/>
      <c r="O255" s="2"/>
      <c r="P255" s="2"/>
      <c r="Q255" s="2"/>
      <c r="R255" s="2"/>
    </row>
    <row r="256" spans="1:18" ht="12.75">
      <c r="A256" s="2"/>
      <c r="B256" s="2"/>
      <c r="C256" s="2"/>
      <c r="D256" s="28"/>
      <c r="E256" s="10">
        <v>4</v>
      </c>
      <c r="F256" s="7">
        <f t="shared" si="11"/>
        <v>0</v>
      </c>
      <c r="G256" s="7">
        <f t="shared" si="12"/>
        <v>0</v>
      </c>
      <c r="H256" s="7">
        <f>IF(K256=0,0,IF(OR(ROW(H256)-13&lt;=$G$9,L256&gt;$G$7),0,$G$7/($G$8*12-$G$9)))</f>
        <v>0</v>
      </c>
      <c r="I256" s="8">
        <f>IF(E256+60&lt;$F$11,0,IF(ROW(H256)-13-$F$11&gt;=$G$8*12,0,$G$7-L256))</f>
        <v>0</v>
      </c>
      <c r="J256" s="2"/>
      <c r="K256" s="7">
        <f>IF(E256+60&lt;$F$11,0,IF(ROW(K256)-13-$F$11&lt;$G$9,0,$G$7/($G$8*12-$G$9)))</f>
        <v>1339.2857142857142</v>
      </c>
      <c r="L256" s="7">
        <f>SUM($K$13:K256)</f>
        <v>321428.571428572</v>
      </c>
      <c r="M256" s="2"/>
      <c r="N256" s="2"/>
      <c r="O256" s="2"/>
      <c r="P256" s="2"/>
      <c r="Q256" s="2"/>
      <c r="R256" s="2"/>
    </row>
    <row r="257" spans="1:18" ht="12.75">
      <c r="A257" s="2"/>
      <c r="B257" s="2"/>
      <c r="C257" s="2"/>
      <c r="D257" s="28"/>
      <c r="E257" s="10">
        <v>5</v>
      </c>
      <c r="F257" s="7">
        <f t="shared" si="11"/>
        <v>0</v>
      </c>
      <c r="G257" s="7">
        <f t="shared" si="12"/>
        <v>0</v>
      </c>
      <c r="H257" s="7">
        <f>IF(K257=0,0,IF(OR(ROW(H257)-13&lt;=$G$9,L257&gt;$G$7),0,$G$7/($G$8*12-$G$9)))</f>
        <v>0</v>
      </c>
      <c r="I257" s="8">
        <f>IF(E257+60&lt;$F$11,0,IF(ROW(H257)-13-$F$11&gt;=$G$8*12,0,$G$7-L257))</f>
        <v>0</v>
      </c>
      <c r="J257" s="2"/>
      <c r="K257" s="7">
        <f>IF(E257+60&lt;$F$11,0,IF(ROW(K257)-13-$F$11&lt;$G$9,0,$G$7/($G$8*12-$G$9)))</f>
        <v>1339.2857142857142</v>
      </c>
      <c r="L257" s="7">
        <f>SUM($K$13:K257)</f>
        <v>322767.85714285774</v>
      </c>
      <c r="M257" s="2"/>
      <c r="N257" s="2"/>
      <c r="O257" s="2"/>
      <c r="P257" s="2"/>
      <c r="Q257" s="2"/>
      <c r="R257" s="2"/>
    </row>
    <row r="258" spans="1:18" ht="12.75">
      <c r="A258" s="2"/>
      <c r="B258" s="2"/>
      <c r="C258" s="2"/>
      <c r="D258" s="28"/>
      <c r="E258" s="10">
        <v>6</v>
      </c>
      <c r="F258" s="7">
        <f t="shared" si="11"/>
        <v>0</v>
      </c>
      <c r="G258" s="7">
        <f t="shared" si="12"/>
        <v>0</v>
      </c>
      <c r="H258" s="7">
        <f>IF(K258=0,0,IF(OR(ROW(H258)-13&lt;=$G$9,L258&gt;$G$7),0,$G$7/($G$8*12-$G$9)))</f>
        <v>0</v>
      </c>
      <c r="I258" s="8">
        <f>IF(E258+60&lt;$F$11,0,IF(ROW(H258)-13-$F$11&gt;=$G$8*12,0,$G$7-L258))</f>
        <v>0</v>
      </c>
      <c r="J258" s="2"/>
      <c r="K258" s="7">
        <f>IF(E258+60&lt;$F$11,0,IF(ROW(K258)-13-$F$11&lt;$G$9,0,$G$7/($G$8*12-$G$9)))</f>
        <v>1339.2857142857142</v>
      </c>
      <c r="L258" s="7">
        <f>SUM($K$13:K258)</f>
        <v>324107.14285714348</v>
      </c>
      <c r="M258" s="2"/>
      <c r="N258" s="2"/>
      <c r="O258" s="2"/>
      <c r="P258" s="2"/>
      <c r="Q258" s="2"/>
      <c r="R258" s="2"/>
    </row>
    <row r="259" spans="1:18" ht="12.75">
      <c r="A259" s="2"/>
      <c r="B259" s="2"/>
      <c r="C259" s="2"/>
      <c r="D259" s="28"/>
      <c r="E259" s="10">
        <v>7</v>
      </c>
      <c r="F259" s="7">
        <f t="shared" si="11"/>
        <v>0</v>
      </c>
      <c r="G259" s="7">
        <f t="shared" si="12"/>
        <v>0</v>
      </c>
      <c r="H259" s="7">
        <f>IF(K259=0,0,IF(OR(ROW(H259)-13&lt;=$G$9,L259&gt;$G$7),0,$G$7/($G$8*12-$G$9)))</f>
        <v>0</v>
      </c>
      <c r="I259" s="8">
        <f>IF(E259+60&lt;$F$11,0,IF(ROW(H259)-13-$F$11&gt;=$G$8*12,0,$G$7-L259))</f>
        <v>0</v>
      </c>
      <c r="J259" s="2"/>
      <c r="K259" s="7">
        <f>IF(E259+60&lt;$F$11,0,IF(ROW(K259)-13-$F$11&lt;$G$9,0,$G$7/($G$8*12-$G$9)))</f>
        <v>1339.2857142857142</v>
      </c>
      <c r="L259" s="7">
        <f>SUM($K$13:K259)</f>
        <v>325446.42857142922</v>
      </c>
      <c r="M259" s="2"/>
      <c r="N259" s="2"/>
      <c r="O259" s="2"/>
      <c r="P259" s="2"/>
      <c r="Q259" s="2"/>
      <c r="R259" s="2"/>
    </row>
    <row r="260" spans="1:18" ht="12.75">
      <c r="A260" s="2"/>
      <c r="B260" s="2"/>
      <c r="C260" s="2"/>
      <c r="D260" s="28"/>
      <c r="E260" s="10">
        <v>8</v>
      </c>
      <c r="F260" s="7">
        <f t="shared" si="11"/>
        <v>0</v>
      </c>
      <c r="G260" s="7">
        <f t="shared" si="12"/>
        <v>0</v>
      </c>
      <c r="H260" s="7">
        <f>IF(K260=0,0,IF(OR(ROW(H260)-13&lt;=$G$9,L260&gt;$G$7),0,$G$7/($G$8*12-$G$9)))</f>
        <v>0</v>
      </c>
      <c r="I260" s="8">
        <f>IF(E260+60&lt;$F$11,0,IF(ROW(H260)-13-$F$11&gt;=$G$8*12,0,$G$7-L260))</f>
        <v>0</v>
      </c>
      <c r="J260" s="2"/>
      <c r="K260" s="7">
        <f>IF(E260+60&lt;$F$11,0,IF(ROW(K260)-13-$F$11&lt;$G$9,0,$G$7/($G$8*12-$G$9)))</f>
        <v>1339.2857142857142</v>
      </c>
      <c r="L260" s="7">
        <f>SUM($K$13:K260)</f>
        <v>326785.71428571496</v>
      </c>
      <c r="M260" s="2"/>
      <c r="N260" s="2"/>
      <c r="O260" s="2"/>
      <c r="P260" s="2"/>
      <c r="Q260" s="2"/>
      <c r="R260" s="2"/>
    </row>
    <row r="261" spans="1:18" ht="12.75">
      <c r="A261" s="2"/>
      <c r="B261" s="2"/>
      <c r="C261" s="2"/>
      <c r="D261" s="28"/>
      <c r="E261" s="10">
        <v>9</v>
      </c>
      <c r="F261" s="7">
        <f t="shared" si="11"/>
        <v>0</v>
      </c>
      <c r="G261" s="7">
        <f t="shared" si="12"/>
        <v>0</v>
      </c>
      <c r="H261" s="7">
        <f>IF(K261=0,0,IF(OR(ROW(H261)-13&lt;=$G$9,L261&gt;$G$7),0,$G$7/($G$8*12-$G$9)))</f>
        <v>0</v>
      </c>
      <c r="I261" s="8">
        <f>IF(E261+60&lt;$F$11,0,IF(ROW(H261)-13-$F$11&gt;=$G$8*12,0,$G$7-L261))</f>
        <v>0</v>
      </c>
      <c r="J261" s="2"/>
      <c r="K261" s="7">
        <f>IF(E261+60&lt;$F$11,0,IF(ROW(K261)-13-$F$11&lt;$G$9,0,$G$7/($G$8*12-$G$9)))</f>
        <v>1339.2857142857142</v>
      </c>
      <c r="L261" s="7">
        <f>SUM($K$13:K261)</f>
        <v>328125.0000000007</v>
      </c>
      <c r="M261" s="2"/>
      <c r="N261" s="2"/>
      <c r="O261" s="2"/>
      <c r="P261" s="2"/>
      <c r="Q261" s="2"/>
      <c r="R261" s="2"/>
    </row>
    <row r="262" spans="1:18" ht="12.75">
      <c r="A262" s="2"/>
      <c r="B262" s="2"/>
      <c r="C262" s="2"/>
      <c r="D262" s="28"/>
      <c r="E262" s="10">
        <v>10</v>
      </c>
      <c r="F262" s="7">
        <f t="shared" si="11"/>
        <v>0</v>
      </c>
      <c r="G262" s="7">
        <f t="shared" si="12"/>
        <v>0</v>
      </c>
      <c r="H262" s="7">
        <f>IF(K262=0,0,IF(OR(ROW(H262)-13&lt;=$G$9,L262&gt;$G$7),0,$G$7/($G$8*12-$G$9)))</f>
        <v>0</v>
      </c>
      <c r="I262" s="8">
        <f>IF(E262+60&lt;$F$11,0,IF(ROW(H262)-13-$F$11&gt;=$G$8*12,0,$G$7-L262))</f>
        <v>0</v>
      </c>
      <c r="J262" s="2"/>
      <c r="K262" s="7">
        <f>IF(E262+60&lt;$F$11,0,IF(ROW(K262)-13-$F$11&lt;$G$9,0,$G$7/($G$8*12-$G$9)))</f>
        <v>1339.2857142857142</v>
      </c>
      <c r="L262" s="7">
        <f>SUM($K$13:K262)</f>
        <v>329464.28571428644</v>
      </c>
      <c r="M262" s="2"/>
      <c r="N262" s="2"/>
      <c r="O262" s="2"/>
      <c r="P262" s="2"/>
      <c r="Q262" s="2"/>
      <c r="R262" s="2"/>
    </row>
    <row r="263" spans="1:18" ht="12.75">
      <c r="A263" s="2"/>
      <c r="B263" s="2"/>
      <c r="C263" s="2"/>
      <c r="D263" s="28"/>
      <c r="E263" s="10">
        <v>11</v>
      </c>
      <c r="F263" s="7">
        <f t="shared" si="11"/>
        <v>0</v>
      </c>
      <c r="G263" s="7">
        <f t="shared" si="12"/>
        <v>0</v>
      </c>
      <c r="H263" s="7">
        <f>IF(K263=0,0,IF(OR(ROW(H263)-13&lt;=$G$9,L263&gt;$G$7),0,$G$7/($G$8*12-$G$9)))</f>
        <v>0</v>
      </c>
      <c r="I263" s="8">
        <f>IF(E263+60&lt;$F$11,0,IF(ROW(H263)-13-$F$11&gt;=$G$8*12,0,$G$7-L263))</f>
        <v>0</v>
      </c>
      <c r="J263" s="2"/>
      <c r="K263" s="7">
        <f>IF(E263+60&lt;$F$11,0,IF(ROW(K263)-13-$F$11&lt;$G$9,0,$G$7/($G$8*12-$G$9)))</f>
        <v>1339.2857142857142</v>
      </c>
      <c r="L263" s="7">
        <f>SUM($K$13:K263)</f>
        <v>330803.57142857218</v>
      </c>
      <c r="M263" s="2"/>
      <c r="N263" s="2"/>
      <c r="O263" s="2"/>
      <c r="P263" s="2"/>
      <c r="Q263" s="2"/>
      <c r="R263" s="2"/>
    </row>
    <row r="264" spans="1:18" ht="13.5" thickBot="1">
      <c r="A264" s="2"/>
      <c r="B264" s="2"/>
      <c r="C264" s="2"/>
      <c r="D264" s="29"/>
      <c r="E264" s="11">
        <v>12</v>
      </c>
      <c r="F264" s="12">
        <f t="shared" si="11"/>
        <v>0</v>
      </c>
      <c r="G264" s="12">
        <f t="shared" si="12"/>
        <v>0</v>
      </c>
      <c r="H264" s="12">
        <f>IF(K264=0,0,IF(OR(ROW(H264)-13&lt;=$G$9,L264&gt;$G$7),0,$G$7/($G$8*12-$G$9)))</f>
        <v>0</v>
      </c>
      <c r="I264" s="13">
        <f>IF(E264+60&lt;$F$11,0,IF(ROW(H264)-13-$F$11&gt;=$G$8*12,0,$G$7-L264))</f>
        <v>0</v>
      </c>
      <c r="J264" s="2"/>
      <c r="K264" s="7">
        <f>IF(E264+60&lt;$F$11,0,IF(ROW(K264)-13-$F$11&lt;$G$9,0,$G$7/($G$8*12-$G$9)))</f>
        <v>1339.2857142857142</v>
      </c>
      <c r="L264" s="7">
        <f>SUM($K$13:K264)</f>
        <v>332142.85714285792</v>
      </c>
      <c r="M264" s="2"/>
      <c r="N264" s="2"/>
      <c r="O264" s="2"/>
      <c r="P264" s="2"/>
      <c r="Q264" s="2"/>
      <c r="R264" s="2"/>
    </row>
    <row r="265" spans="1:18" ht="12.75">
      <c r="A265" s="2"/>
      <c r="B265" s="2"/>
      <c r="C265" s="2"/>
      <c r="D265" s="27" t="s">
        <v>29</v>
      </c>
      <c r="E265" s="5">
        <v>1</v>
      </c>
      <c r="F265" s="6">
        <f t="shared" si="11"/>
        <v>0</v>
      </c>
      <c r="G265" s="6">
        <f t="shared" si="12"/>
        <v>0</v>
      </c>
      <c r="H265" s="7">
        <f>IF(K265=0,0,IF(OR(ROW(H265)-13&lt;=$G$9,L265&gt;$G$7),0,$G$7/($G$8*12-$G$9)))</f>
        <v>0</v>
      </c>
      <c r="I265" s="14">
        <f>IF(E265+60&lt;$F$11,0,IF(ROW(H265)-13-$F$11&gt;=$G$8*12,0,$G$7-L265))</f>
        <v>0</v>
      </c>
      <c r="J265" s="2"/>
      <c r="K265" s="7">
        <f>IF(E265+60&lt;$F$11,0,IF(ROW(K265)-13-$F$11&lt;$G$9,0,$G$7/($G$8*12-$G$9)))</f>
        <v>1339.2857142857142</v>
      </c>
      <c r="L265" s="7">
        <f>SUM($K$13:K265)</f>
        <v>333482.14285714366</v>
      </c>
      <c r="M265" s="2"/>
      <c r="N265" s="2"/>
      <c r="O265" s="2"/>
      <c r="P265" s="2"/>
      <c r="Q265" s="2"/>
      <c r="R265" s="2"/>
    </row>
    <row r="266" spans="1:18" ht="12.75">
      <c r="A266" s="2"/>
      <c r="B266" s="2"/>
      <c r="C266" s="2"/>
      <c r="D266" s="28"/>
      <c r="E266" s="10">
        <v>2</v>
      </c>
      <c r="F266" s="7">
        <f t="shared" si="11"/>
        <v>0</v>
      </c>
      <c r="G266" s="7">
        <f t="shared" si="12"/>
        <v>0</v>
      </c>
      <c r="H266" s="7">
        <f>IF(K266=0,0,IF(OR(ROW(H266)-13&lt;=$G$9,L266&gt;$G$7),0,$G$7/($G$8*12-$G$9)))</f>
        <v>0</v>
      </c>
      <c r="I266" s="8">
        <f>IF(E266+60&lt;$F$11,0,IF(ROW(H266)-13-$F$11&gt;=$G$8*12,0,$G$7-L266))</f>
        <v>0</v>
      </c>
      <c r="J266" s="2"/>
      <c r="K266" s="7">
        <f>IF(E266+60&lt;$F$11,0,IF(ROW(K266)-13-$F$11&lt;$G$9,0,$G$7/($G$8*12-$G$9)))</f>
        <v>1339.2857142857142</v>
      </c>
      <c r="L266" s="7">
        <f>SUM($K$13:K266)</f>
        <v>334821.42857142939</v>
      </c>
      <c r="M266" s="2"/>
      <c r="N266" s="2"/>
      <c r="O266" s="2"/>
      <c r="P266" s="2"/>
      <c r="Q266" s="2"/>
      <c r="R266" s="2"/>
    </row>
    <row r="267" spans="1:18" ht="12.75">
      <c r="A267" s="2"/>
      <c r="B267" s="2"/>
      <c r="C267" s="2"/>
      <c r="D267" s="28"/>
      <c r="E267" s="10">
        <v>3</v>
      </c>
      <c r="F267" s="7">
        <f t="shared" si="11"/>
        <v>0</v>
      </c>
      <c r="G267" s="7">
        <f t="shared" si="12"/>
        <v>0</v>
      </c>
      <c r="H267" s="7">
        <f>IF(K267=0,0,IF(OR(ROW(H267)-13&lt;=$G$9,L267&gt;$G$7),0,$G$7/($G$8*12-$G$9)))</f>
        <v>0</v>
      </c>
      <c r="I267" s="8">
        <f>IF(E267+60&lt;$F$11,0,IF(ROW(H267)-13-$F$11&gt;=$G$8*12,0,$G$7-L267))</f>
        <v>0</v>
      </c>
      <c r="J267" s="2"/>
      <c r="K267" s="7">
        <f>IF(E267+60&lt;$F$11,0,IF(ROW(K267)-13-$F$11&lt;$G$9,0,$G$7/($G$8*12-$G$9)))</f>
        <v>1339.2857142857142</v>
      </c>
      <c r="L267" s="7">
        <f>SUM($K$13:K267)</f>
        <v>336160.71428571513</v>
      </c>
      <c r="M267" s="2"/>
      <c r="N267" s="2"/>
      <c r="O267" s="2"/>
      <c r="P267" s="2"/>
      <c r="Q267" s="2"/>
      <c r="R267" s="2"/>
    </row>
    <row r="268" spans="1:18" ht="12.75">
      <c r="A268" s="2"/>
      <c r="B268" s="2"/>
      <c r="C268" s="2"/>
      <c r="D268" s="28"/>
      <c r="E268" s="10">
        <v>4</v>
      </c>
      <c r="F268" s="7">
        <f t="shared" si="11"/>
        <v>0</v>
      </c>
      <c r="G268" s="7">
        <f t="shared" si="12"/>
        <v>0</v>
      </c>
      <c r="H268" s="7">
        <f>IF(K268=0,0,IF(OR(ROW(H268)-13&lt;=$G$9,L268&gt;$G$7),0,$G$7/($G$8*12-$G$9)))</f>
        <v>0</v>
      </c>
      <c r="I268" s="8">
        <f>IF(E268+60&lt;$F$11,0,IF(ROW(H268)-13-$F$11&gt;=$G$8*12,0,$G$7-L268))</f>
        <v>0</v>
      </c>
      <c r="J268" s="2"/>
      <c r="K268" s="7">
        <f>IF(E268+60&lt;$F$11,0,IF(ROW(K268)-13-$F$11&lt;$G$9,0,$G$7/($G$8*12-$G$9)))</f>
        <v>1339.2857142857142</v>
      </c>
      <c r="L268" s="7">
        <f>SUM($K$13:K268)</f>
        <v>337500.00000000087</v>
      </c>
      <c r="M268" s="2"/>
      <c r="N268" s="2"/>
      <c r="O268" s="2"/>
      <c r="P268" s="2"/>
      <c r="Q268" s="2"/>
      <c r="R268" s="2"/>
    </row>
    <row r="269" spans="1:18" ht="12.75">
      <c r="A269" s="2"/>
      <c r="B269" s="2"/>
      <c r="C269" s="2"/>
      <c r="D269" s="28"/>
      <c r="E269" s="10">
        <v>5</v>
      </c>
      <c r="F269" s="7">
        <f t="shared" si="11"/>
        <v>0</v>
      </c>
      <c r="G269" s="7">
        <f t="shared" si="12"/>
        <v>0</v>
      </c>
      <c r="H269" s="7">
        <f>IF(K269=0,0,IF(OR(ROW(H269)-13&lt;=$G$9,L269&gt;$G$7),0,$G$7/($G$8*12-$G$9)))</f>
        <v>0</v>
      </c>
      <c r="I269" s="8">
        <f>IF(E269+60&lt;$F$11,0,IF(ROW(H269)-13-$F$11&gt;=$G$8*12,0,$G$7-L269))</f>
        <v>0</v>
      </c>
      <c r="J269" s="2"/>
      <c r="K269" s="7">
        <f>IF(E269+60&lt;$F$11,0,IF(ROW(K269)-13-$F$11&lt;$G$9,0,$G$7/($G$8*12-$G$9)))</f>
        <v>1339.2857142857142</v>
      </c>
      <c r="L269" s="7">
        <f>SUM($K$13:K269)</f>
        <v>338839.28571428661</v>
      </c>
      <c r="M269" s="2"/>
      <c r="N269" s="2"/>
      <c r="O269" s="2"/>
      <c r="P269" s="2"/>
      <c r="Q269" s="2"/>
      <c r="R269" s="2"/>
    </row>
    <row r="270" spans="1:18" ht="12.75">
      <c r="A270" s="2"/>
      <c r="B270" s="2"/>
      <c r="C270" s="2"/>
      <c r="D270" s="28"/>
      <c r="E270" s="10">
        <v>6</v>
      </c>
      <c r="F270" s="7">
        <f t="shared" si="11"/>
        <v>0</v>
      </c>
      <c r="G270" s="7">
        <f t="shared" si="12"/>
        <v>0</v>
      </c>
      <c r="H270" s="7">
        <f>IF(K270=0,0,IF(OR(ROW(H270)-13&lt;=$G$9,L270&gt;$G$7),0,$G$7/($G$8*12-$G$9)))</f>
        <v>0</v>
      </c>
      <c r="I270" s="8">
        <f>IF(E270+60&lt;$F$11,0,IF(ROW(H270)-13-$F$11&gt;=$G$8*12,0,$G$7-L270))</f>
        <v>0</v>
      </c>
      <c r="J270" s="2"/>
      <c r="K270" s="7">
        <f>IF(E270+60&lt;$F$11,0,IF(ROW(K270)-13-$F$11&lt;$G$9,0,$G$7/($G$8*12-$G$9)))</f>
        <v>1339.2857142857142</v>
      </c>
      <c r="L270" s="7">
        <f>SUM($K$13:K270)</f>
        <v>340178.57142857235</v>
      </c>
      <c r="M270" s="2"/>
      <c r="N270" s="2"/>
      <c r="O270" s="2"/>
      <c r="P270" s="2"/>
      <c r="Q270" s="2"/>
      <c r="R270" s="2"/>
    </row>
    <row r="271" spans="1:18" ht="12.75">
      <c r="A271" s="2"/>
      <c r="B271" s="2"/>
      <c r="C271" s="2"/>
      <c r="D271" s="28"/>
      <c r="E271" s="10">
        <v>7</v>
      </c>
      <c r="F271" s="7">
        <f t="shared" si="11"/>
        <v>0</v>
      </c>
      <c r="G271" s="7">
        <f t="shared" si="12"/>
        <v>0</v>
      </c>
      <c r="H271" s="7">
        <f>IF(K271=0,0,IF(OR(ROW(H271)-13&lt;=$G$9,L271&gt;$G$7),0,$G$7/($G$8*12-$G$9)))</f>
        <v>0</v>
      </c>
      <c r="I271" s="8">
        <f>IF(E271+60&lt;$F$11,0,IF(ROW(H271)-13-$F$11&gt;=$G$8*12,0,$G$7-L271))</f>
        <v>0</v>
      </c>
      <c r="J271" s="2"/>
      <c r="K271" s="7">
        <f>IF(E271+60&lt;$F$11,0,IF(ROW(K271)-13-$F$11&lt;$G$9,0,$G$7/($G$8*12-$G$9)))</f>
        <v>1339.2857142857142</v>
      </c>
      <c r="L271" s="7">
        <f>SUM($K$13:K271)</f>
        <v>341517.85714285809</v>
      </c>
      <c r="M271" s="2"/>
      <c r="N271" s="2"/>
      <c r="O271" s="2"/>
      <c r="P271" s="2"/>
      <c r="Q271" s="2"/>
      <c r="R271" s="2"/>
    </row>
    <row r="272" spans="1:18" ht="12.75">
      <c r="A272" s="2"/>
      <c r="B272" s="2"/>
      <c r="C272" s="2"/>
      <c r="D272" s="28"/>
      <c r="E272" s="10">
        <v>8</v>
      </c>
      <c r="F272" s="7">
        <f t="shared" si="11"/>
        <v>0</v>
      </c>
      <c r="G272" s="7">
        <f t="shared" si="12"/>
        <v>0</v>
      </c>
      <c r="H272" s="7">
        <f>IF(K272=0,0,IF(OR(ROW(H272)-13&lt;=$G$9,L272&gt;$G$7),0,$G$7/($G$8*12-$G$9)))</f>
        <v>0</v>
      </c>
      <c r="I272" s="8">
        <f>IF(E272+60&lt;$F$11,0,IF(ROW(H272)-13-$F$11&gt;=$G$8*12,0,$G$7-L272))</f>
        <v>0</v>
      </c>
      <c r="J272" s="2"/>
      <c r="K272" s="7">
        <f>IF(E272+60&lt;$F$11,0,IF(ROW(K272)-13-$F$11&lt;$G$9,0,$G$7/($G$8*12-$G$9)))</f>
        <v>1339.2857142857142</v>
      </c>
      <c r="L272" s="7">
        <f>SUM($K$13:K272)</f>
        <v>342857.14285714383</v>
      </c>
      <c r="M272" s="2"/>
      <c r="N272" s="2"/>
      <c r="O272" s="2"/>
      <c r="P272" s="2"/>
      <c r="Q272" s="2"/>
      <c r="R272" s="2"/>
    </row>
    <row r="273" spans="1:18" ht="12.75">
      <c r="A273" s="2"/>
      <c r="B273" s="2"/>
      <c r="C273" s="2"/>
      <c r="D273" s="28"/>
      <c r="E273" s="10">
        <v>9</v>
      </c>
      <c r="F273" s="7">
        <f t="shared" si="11"/>
        <v>0</v>
      </c>
      <c r="G273" s="7">
        <f t="shared" si="12"/>
        <v>0</v>
      </c>
      <c r="H273" s="7">
        <f>IF(K273=0,0,IF(OR(ROW(H273)-13&lt;=$G$9,L273&gt;$G$7),0,$G$7/($G$8*12-$G$9)))</f>
        <v>0</v>
      </c>
      <c r="I273" s="8">
        <f>IF(E273+60&lt;$F$11,0,IF(ROW(H273)-13-$F$11&gt;=$G$8*12,0,$G$7-L273))</f>
        <v>0</v>
      </c>
      <c r="J273" s="2"/>
      <c r="K273" s="7">
        <f>IF(E273+60&lt;$F$11,0,IF(ROW(K273)-13-$F$11&lt;$G$9,0,$G$7/($G$8*12-$G$9)))</f>
        <v>1339.2857142857142</v>
      </c>
      <c r="L273" s="7">
        <f>SUM($K$13:K273)</f>
        <v>344196.42857142957</v>
      </c>
      <c r="M273" s="2"/>
      <c r="N273" s="2"/>
      <c r="O273" s="2"/>
      <c r="P273" s="2"/>
      <c r="Q273" s="2"/>
      <c r="R273" s="2"/>
    </row>
    <row r="274" spans="1:18" ht="12.75">
      <c r="A274" s="2"/>
      <c r="B274" s="2"/>
      <c r="C274" s="2"/>
      <c r="D274" s="28"/>
      <c r="E274" s="10">
        <v>10</v>
      </c>
      <c r="F274" s="7">
        <f t="shared" si="11"/>
        <v>0</v>
      </c>
      <c r="G274" s="7">
        <f t="shared" si="12"/>
        <v>0</v>
      </c>
      <c r="H274" s="7">
        <f>IF(K274=0,0,IF(OR(ROW(H274)-13&lt;=$G$9,L274&gt;$G$7),0,$G$7/($G$8*12-$G$9)))</f>
        <v>0</v>
      </c>
      <c r="I274" s="8">
        <f>IF(E274+60&lt;$F$11,0,IF(ROW(H274)-13-$F$11&gt;=$G$8*12,0,$G$7-L274))</f>
        <v>0</v>
      </c>
      <c r="J274" s="2"/>
      <c r="K274" s="7">
        <f>IF(E274+60&lt;$F$11,0,IF(ROW(K274)-13-$F$11&lt;$G$9,0,$G$7/($G$8*12-$G$9)))</f>
        <v>1339.2857142857142</v>
      </c>
      <c r="L274" s="7">
        <f>SUM($K$13:K274)</f>
        <v>345535.71428571531</v>
      </c>
      <c r="M274" s="2"/>
      <c r="N274" s="2"/>
      <c r="O274" s="2"/>
      <c r="P274" s="2"/>
      <c r="Q274" s="2"/>
      <c r="R274" s="2"/>
    </row>
    <row r="275" spans="1:18" ht="12.75">
      <c r="A275" s="2"/>
      <c r="B275" s="2"/>
      <c r="C275" s="2"/>
      <c r="D275" s="28"/>
      <c r="E275" s="10">
        <v>11</v>
      </c>
      <c r="F275" s="7">
        <f t="shared" si="11"/>
        <v>0</v>
      </c>
      <c r="G275" s="7">
        <f t="shared" si="12"/>
        <v>0</v>
      </c>
      <c r="H275" s="7">
        <f>IF(K275=0,0,IF(OR(ROW(H275)-13&lt;=$G$9,L275&gt;$G$7),0,$G$7/($G$8*12-$G$9)))</f>
        <v>0</v>
      </c>
      <c r="I275" s="8">
        <f>IF(E275+60&lt;$F$11,0,IF(ROW(H275)-13-$F$11&gt;=$G$8*12,0,$G$7-L275))</f>
        <v>0</v>
      </c>
      <c r="J275" s="2"/>
      <c r="K275" s="7">
        <f>IF(E275+60&lt;$F$11,0,IF(ROW(K275)-13-$F$11&lt;$G$9,0,$G$7/($G$8*12-$G$9)))</f>
        <v>1339.2857142857142</v>
      </c>
      <c r="L275" s="7">
        <f>SUM($K$13:K275)</f>
        <v>346875.00000000105</v>
      </c>
      <c r="M275" s="2"/>
      <c r="N275" s="2"/>
      <c r="O275" s="2"/>
      <c r="P275" s="2"/>
      <c r="Q275" s="2"/>
      <c r="R275" s="2"/>
    </row>
    <row r="276" spans="1:18" ht="13.5" thickBot="1">
      <c r="A276" s="2"/>
      <c r="B276" s="2"/>
      <c r="C276" s="2"/>
      <c r="D276" s="29"/>
      <c r="E276" s="11">
        <v>12</v>
      </c>
      <c r="F276" s="12">
        <f t="shared" si="11"/>
        <v>0</v>
      </c>
      <c r="G276" s="12">
        <f t="shared" si="12"/>
        <v>0</v>
      </c>
      <c r="H276" s="12">
        <f>IF(K276=0,0,IF(OR(ROW(H276)-13&lt;=$G$9,L276&gt;$G$7),0,$G$7/($G$8*12-$G$9)))</f>
        <v>0</v>
      </c>
      <c r="I276" s="13">
        <f>IF(E276+60&lt;$F$11,0,IF(ROW(H276)-13-$F$11&gt;=$G$8*12,0,$G$7-L276))</f>
        <v>0</v>
      </c>
      <c r="J276" s="2"/>
      <c r="K276" s="7">
        <f>IF(E276+60&lt;$F$11,0,IF(ROW(K276)-13-$F$11&lt;$G$9,0,$G$7/($G$8*12-$G$9)))</f>
        <v>1339.2857142857142</v>
      </c>
      <c r="L276" s="7">
        <f>SUM($K$13:K276)</f>
        <v>348214.28571428679</v>
      </c>
      <c r="M276" s="2"/>
      <c r="N276" s="2"/>
      <c r="O276" s="2"/>
      <c r="P276" s="2"/>
      <c r="Q276" s="2"/>
      <c r="R276" s="2"/>
    </row>
    <row r="277" spans="1:18" ht="12.75">
      <c r="A277" s="2"/>
      <c r="B277" s="2"/>
      <c r="C277" s="2"/>
      <c r="D277" s="27" t="s">
        <v>30</v>
      </c>
      <c r="E277" s="5">
        <v>1</v>
      </c>
      <c r="F277" s="6">
        <f t="shared" si="11"/>
        <v>0</v>
      </c>
      <c r="G277" s="6">
        <f t="shared" si="12"/>
        <v>0</v>
      </c>
      <c r="H277" s="7">
        <f>IF(K277=0,0,IF(OR(ROW(H277)-13&lt;=$G$9,L277&gt;$G$7),0,$G$7/($G$8*12-$G$9)))</f>
        <v>0</v>
      </c>
      <c r="I277" s="14">
        <f>IF(E277+60&lt;$F$11,0,IF(ROW(H277)-13-$F$11&gt;=$G$8*12,0,$G$7-L277))</f>
        <v>0</v>
      </c>
      <c r="J277" s="2"/>
      <c r="K277" s="7">
        <f>IF(E277+60&lt;$F$11,0,IF(ROW(K277)-13-$F$11&lt;$G$9,0,$G$7/($G$8*12-$G$9)))</f>
        <v>1339.2857142857142</v>
      </c>
      <c r="L277" s="7">
        <f>SUM($K$13:K277)</f>
        <v>349553.57142857253</v>
      </c>
      <c r="M277" s="2"/>
      <c r="N277" s="2"/>
      <c r="O277" s="2"/>
      <c r="P277" s="2"/>
      <c r="Q277" s="2"/>
      <c r="R277" s="2"/>
    </row>
    <row r="278" spans="1:18" ht="12.75">
      <c r="A278" s="2"/>
      <c r="B278" s="2"/>
      <c r="C278" s="2"/>
      <c r="D278" s="28"/>
      <c r="E278" s="10">
        <v>2</v>
      </c>
      <c r="F278" s="7">
        <f t="shared" si="11"/>
        <v>0</v>
      </c>
      <c r="G278" s="7">
        <f t="shared" si="12"/>
        <v>0</v>
      </c>
      <c r="H278" s="7">
        <f>IF(K278=0,0,IF(OR(ROW(H278)-13&lt;=$G$9,L278&gt;$G$7),0,$G$7/($G$8*12-$G$9)))</f>
        <v>0</v>
      </c>
      <c r="I278" s="8">
        <f>IF(E278+60&lt;$F$11,0,IF(ROW(H278)-13-$F$11&gt;=$G$8*12,0,$G$7-L278))</f>
        <v>0</v>
      </c>
      <c r="J278" s="2"/>
      <c r="K278" s="7">
        <f>IF(E278+60&lt;$F$11,0,IF(ROW(K278)-13-$F$11&lt;$G$9,0,$G$7/($G$8*12-$G$9)))</f>
        <v>1339.2857142857142</v>
      </c>
      <c r="L278" s="7">
        <f>SUM($K$13:K278)</f>
        <v>350892.85714285827</v>
      </c>
      <c r="M278" s="2"/>
      <c r="N278" s="2"/>
      <c r="O278" s="2"/>
      <c r="P278" s="2"/>
      <c r="Q278" s="2"/>
      <c r="R278" s="2"/>
    </row>
    <row r="279" spans="1:18" ht="12.75">
      <c r="A279" s="2"/>
      <c r="B279" s="2"/>
      <c r="C279" s="2"/>
      <c r="D279" s="28"/>
      <c r="E279" s="10">
        <v>3</v>
      </c>
      <c r="F279" s="7">
        <f t="shared" si="11"/>
        <v>0</v>
      </c>
      <c r="G279" s="7">
        <f t="shared" si="12"/>
        <v>0</v>
      </c>
      <c r="H279" s="7">
        <f>IF(K279=0,0,IF(OR(ROW(H279)-13&lt;=$G$9,L279&gt;$G$7),0,$G$7/($G$8*12-$G$9)))</f>
        <v>0</v>
      </c>
      <c r="I279" s="8">
        <f>IF(E279+60&lt;$F$11,0,IF(ROW(H279)-13-$F$11&gt;=$G$8*12,0,$G$7-L279))</f>
        <v>0</v>
      </c>
      <c r="J279" s="2"/>
      <c r="K279" s="7">
        <f>IF(E279+60&lt;$F$11,0,IF(ROW(K279)-13-$F$11&lt;$G$9,0,$G$7/($G$8*12-$G$9)))</f>
        <v>1339.2857142857142</v>
      </c>
      <c r="L279" s="7">
        <f>SUM($K$13:K279)</f>
        <v>352232.142857144</v>
      </c>
      <c r="M279" s="2"/>
      <c r="N279" s="2"/>
      <c r="O279" s="2"/>
      <c r="P279" s="2"/>
      <c r="Q279" s="2"/>
      <c r="R279" s="2"/>
    </row>
    <row r="280" spans="1:18" ht="12.75">
      <c r="A280" s="2"/>
      <c r="B280" s="2"/>
      <c r="C280" s="2"/>
      <c r="D280" s="28"/>
      <c r="E280" s="10">
        <v>4</v>
      </c>
      <c r="F280" s="7">
        <f t="shared" si="11"/>
        <v>0</v>
      </c>
      <c r="G280" s="7">
        <f t="shared" si="12"/>
        <v>0</v>
      </c>
      <c r="H280" s="7">
        <f>IF(K280=0,0,IF(OR(ROW(H280)-13&lt;=$G$9,L280&gt;$G$7),0,$G$7/($G$8*12-$G$9)))</f>
        <v>0</v>
      </c>
      <c r="I280" s="8">
        <f>IF(E280+60&lt;$F$11,0,IF(ROW(H280)-13-$F$11&gt;=$G$8*12,0,$G$7-L280))</f>
        <v>0</v>
      </c>
      <c r="J280" s="2"/>
      <c r="K280" s="7">
        <f>IF(E280+60&lt;$F$11,0,IF(ROW(K280)-13-$F$11&lt;$G$9,0,$G$7/($G$8*12-$G$9)))</f>
        <v>1339.2857142857142</v>
      </c>
      <c r="L280" s="7">
        <f>SUM($K$13:K280)</f>
        <v>353571.42857142974</v>
      </c>
      <c r="M280" s="2"/>
      <c r="N280" s="2"/>
      <c r="O280" s="2"/>
      <c r="P280" s="2"/>
      <c r="Q280" s="2"/>
      <c r="R280" s="2"/>
    </row>
    <row r="281" spans="1:18" ht="12.75">
      <c r="A281" s="2"/>
      <c r="B281" s="2"/>
      <c r="C281" s="2"/>
      <c r="D281" s="28"/>
      <c r="E281" s="10">
        <v>5</v>
      </c>
      <c r="F281" s="7">
        <f t="shared" si="11"/>
        <v>0</v>
      </c>
      <c r="G281" s="7">
        <f t="shared" si="12"/>
        <v>0</v>
      </c>
      <c r="H281" s="7">
        <f>IF(K281=0,0,IF(OR(ROW(H281)-13&lt;=$G$9,L281&gt;$G$7),0,$G$7/($G$8*12-$G$9)))</f>
        <v>0</v>
      </c>
      <c r="I281" s="8">
        <f>IF(E281+60&lt;$F$11,0,IF(ROW(H281)-13-$F$11&gt;=$G$8*12,0,$G$7-L281))</f>
        <v>0</v>
      </c>
      <c r="J281" s="2"/>
      <c r="K281" s="7">
        <f>IF(E281+60&lt;$F$11,0,IF(ROW(K281)-13-$F$11&lt;$G$9,0,$G$7/($G$8*12-$G$9)))</f>
        <v>1339.2857142857142</v>
      </c>
      <c r="L281" s="7">
        <f>SUM($K$13:K281)</f>
        <v>354910.71428571548</v>
      </c>
      <c r="M281" s="2"/>
      <c r="N281" s="2"/>
      <c r="O281" s="2"/>
      <c r="P281" s="2"/>
      <c r="Q281" s="2"/>
      <c r="R281" s="2"/>
    </row>
    <row r="282" spans="1:18" ht="12.75">
      <c r="A282" s="2"/>
      <c r="B282" s="2"/>
      <c r="C282" s="2"/>
      <c r="D282" s="28"/>
      <c r="E282" s="10">
        <v>6</v>
      </c>
      <c r="F282" s="7">
        <f t="shared" si="11"/>
        <v>0</v>
      </c>
      <c r="G282" s="7">
        <f t="shared" si="12"/>
        <v>0</v>
      </c>
      <c r="H282" s="7">
        <f>IF(K282=0,0,IF(OR(ROW(H282)-13&lt;=$G$9,L282&gt;$G$7),0,$G$7/($G$8*12-$G$9)))</f>
        <v>0</v>
      </c>
      <c r="I282" s="8">
        <f>IF(E282+60&lt;$F$11,0,IF(ROW(H282)-13-$F$11&gt;=$G$8*12,0,$G$7-L282))</f>
        <v>0</v>
      </c>
      <c r="J282" s="2"/>
      <c r="K282" s="7">
        <f>IF(E282+60&lt;$F$11,0,IF(ROW(K282)-13-$F$11&lt;$G$9,0,$G$7/($G$8*12-$G$9)))</f>
        <v>1339.2857142857142</v>
      </c>
      <c r="L282" s="7">
        <f>SUM($K$13:K282)</f>
        <v>356250.00000000122</v>
      </c>
      <c r="M282" s="2"/>
      <c r="N282" s="2"/>
      <c r="O282" s="2"/>
      <c r="P282" s="2"/>
      <c r="Q282" s="2"/>
      <c r="R282" s="2"/>
    </row>
    <row r="283" spans="1:18" ht="12.75">
      <c r="A283" s="2"/>
      <c r="B283" s="2"/>
      <c r="C283" s="2"/>
      <c r="D283" s="28"/>
      <c r="E283" s="10">
        <v>7</v>
      </c>
      <c r="F283" s="7">
        <f t="shared" si="11"/>
        <v>0</v>
      </c>
      <c r="G283" s="7">
        <f t="shared" si="12"/>
        <v>0</v>
      </c>
      <c r="H283" s="7">
        <f>IF(K283=0,0,IF(OR(ROW(H283)-13&lt;=$G$9,L283&gt;$G$7),0,$G$7/($G$8*12-$G$9)))</f>
        <v>0</v>
      </c>
      <c r="I283" s="8">
        <f>IF(E283+60&lt;$F$11,0,IF(ROW(H283)-13-$F$11&gt;=$G$8*12,0,$G$7-L283))</f>
        <v>0</v>
      </c>
      <c r="J283" s="2"/>
      <c r="K283" s="7">
        <f>IF(E283+60&lt;$F$11,0,IF(ROW(K283)-13-$F$11&lt;$G$9,0,$G$7/($G$8*12-$G$9)))</f>
        <v>1339.2857142857142</v>
      </c>
      <c r="L283" s="7">
        <f>SUM($K$13:K283)</f>
        <v>357589.28571428696</v>
      </c>
      <c r="M283" s="2"/>
      <c r="N283" s="2"/>
      <c r="O283" s="2"/>
      <c r="P283" s="2"/>
      <c r="Q283" s="2"/>
      <c r="R283" s="2"/>
    </row>
    <row r="284" spans="1:18" ht="12.75">
      <c r="A284" s="2"/>
      <c r="B284" s="2"/>
      <c r="C284" s="2"/>
      <c r="D284" s="28"/>
      <c r="E284" s="10">
        <v>8</v>
      </c>
      <c r="F284" s="7">
        <f t="shared" si="11"/>
        <v>0</v>
      </c>
      <c r="G284" s="7">
        <f t="shared" si="12"/>
        <v>0</v>
      </c>
      <c r="H284" s="7">
        <f>IF(K284=0,0,IF(OR(ROW(H284)-13&lt;=$G$9,L284&gt;$G$7),0,$G$7/($G$8*12-$G$9)))</f>
        <v>0</v>
      </c>
      <c r="I284" s="8">
        <f>IF(E284+60&lt;$F$11,0,IF(ROW(H284)-13-$F$11&gt;=$G$8*12,0,$G$7-L284))</f>
        <v>0</v>
      </c>
      <c r="J284" s="2"/>
      <c r="K284" s="7">
        <f>IF(E284+60&lt;$F$11,0,IF(ROW(K284)-13-$F$11&lt;$G$9,0,$G$7/($G$8*12-$G$9)))</f>
        <v>1339.2857142857142</v>
      </c>
      <c r="L284" s="7">
        <f>SUM($K$13:K284)</f>
        <v>358928.5714285727</v>
      </c>
      <c r="M284" s="2"/>
      <c r="N284" s="2"/>
      <c r="O284" s="2"/>
      <c r="P284" s="2"/>
      <c r="Q284" s="2"/>
      <c r="R284" s="2"/>
    </row>
    <row r="285" spans="1:18" ht="12.75">
      <c r="A285" s="2"/>
      <c r="B285" s="2"/>
      <c r="C285" s="2"/>
      <c r="D285" s="28"/>
      <c r="E285" s="10">
        <v>9</v>
      </c>
      <c r="F285" s="7">
        <f t="shared" si="11"/>
        <v>0</v>
      </c>
      <c r="G285" s="7">
        <f t="shared" si="12"/>
        <v>0</v>
      </c>
      <c r="H285" s="7">
        <f>IF(K285=0,0,IF(OR(ROW(H285)-13&lt;=$G$9,L285&gt;$G$7),0,$G$7/($G$8*12-$G$9)))</f>
        <v>0</v>
      </c>
      <c r="I285" s="8">
        <f>IF(E285+60&lt;$F$11,0,IF(ROW(H285)-13-$F$11&gt;=$G$8*12,0,$G$7-L285))</f>
        <v>0</v>
      </c>
      <c r="J285" s="2"/>
      <c r="K285" s="7">
        <f>IF(E285+60&lt;$F$11,0,IF(ROW(K285)-13-$F$11&lt;$G$9,0,$G$7/($G$8*12-$G$9)))</f>
        <v>1339.2857142857142</v>
      </c>
      <c r="L285" s="7">
        <f>SUM($K$13:K285)</f>
        <v>360267.85714285844</v>
      </c>
      <c r="M285" s="2"/>
      <c r="N285" s="2"/>
      <c r="O285" s="2"/>
      <c r="P285" s="2"/>
      <c r="Q285" s="2"/>
      <c r="R285" s="2"/>
    </row>
    <row r="286" spans="1:18" ht="12.75">
      <c r="A286" s="2"/>
      <c r="B286" s="2"/>
      <c r="C286" s="2"/>
      <c r="D286" s="28"/>
      <c r="E286" s="10">
        <v>10</v>
      </c>
      <c r="F286" s="7">
        <f t="shared" si="11"/>
        <v>0</v>
      </c>
      <c r="G286" s="7">
        <f t="shared" si="12"/>
        <v>0</v>
      </c>
      <c r="H286" s="7">
        <f>IF(K286=0,0,IF(OR(ROW(H286)-13&lt;=$G$9,L286&gt;$G$7),0,$G$7/($G$8*12-$G$9)))</f>
        <v>0</v>
      </c>
      <c r="I286" s="8">
        <f>IF(E286+60&lt;$F$11,0,IF(ROW(H286)-13-$F$11&gt;=$G$8*12,0,$G$7-L286))</f>
        <v>0</v>
      </c>
      <c r="J286" s="2"/>
      <c r="K286" s="7">
        <f>IF(E286+60&lt;$F$11,0,IF(ROW(K286)-13-$F$11&lt;$G$9,0,$G$7/($G$8*12-$G$9)))</f>
        <v>1339.2857142857142</v>
      </c>
      <c r="L286" s="7">
        <f>SUM($K$13:K286)</f>
        <v>361607.14285714418</v>
      </c>
      <c r="M286" s="2"/>
      <c r="N286" s="2"/>
      <c r="O286" s="2"/>
      <c r="P286" s="2"/>
      <c r="Q286" s="2"/>
      <c r="R286" s="2"/>
    </row>
    <row r="287" spans="1:18" ht="12.75">
      <c r="A287" s="2"/>
      <c r="B287" s="2"/>
      <c r="C287" s="2"/>
      <c r="D287" s="28"/>
      <c r="E287" s="10">
        <v>11</v>
      </c>
      <c r="F287" s="7">
        <f t="shared" si="11"/>
        <v>0</v>
      </c>
      <c r="G287" s="7">
        <f t="shared" si="12"/>
        <v>0</v>
      </c>
      <c r="H287" s="7">
        <f>IF(K287=0,0,IF(OR(ROW(H287)-13&lt;=$G$9,L287&gt;$G$7),0,$G$7/($G$8*12-$G$9)))</f>
        <v>0</v>
      </c>
      <c r="I287" s="8">
        <f>IF(E287+60&lt;$F$11,0,IF(ROW(H287)-13-$F$11&gt;=$G$8*12,0,$G$7-L287))</f>
        <v>0</v>
      </c>
      <c r="J287" s="2"/>
      <c r="K287" s="7">
        <f>IF(E287+60&lt;$F$11,0,IF(ROW(K287)-13-$F$11&lt;$G$9,0,$G$7/($G$8*12-$G$9)))</f>
        <v>1339.2857142857142</v>
      </c>
      <c r="L287" s="7">
        <f>SUM($K$13:K287)</f>
        <v>362946.42857142992</v>
      </c>
      <c r="M287" s="2"/>
      <c r="N287" s="2"/>
      <c r="O287" s="2"/>
      <c r="P287" s="2"/>
      <c r="Q287" s="2"/>
      <c r="R287" s="2"/>
    </row>
    <row r="288" spans="1:18" ht="13.5" thickBot="1">
      <c r="A288" s="2"/>
      <c r="B288" s="2"/>
      <c r="C288" s="2"/>
      <c r="D288" s="29"/>
      <c r="E288" s="11">
        <v>12</v>
      </c>
      <c r="F288" s="12">
        <f t="shared" si="11"/>
        <v>0</v>
      </c>
      <c r="G288" s="12">
        <f t="shared" si="12"/>
        <v>0</v>
      </c>
      <c r="H288" s="12">
        <f>IF(K288=0,0,IF(OR(ROW(H288)-13&lt;=$G$9,L288&gt;$G$7),0,$G$7/($G$8*12-$G$9)))</f>
        <v>0</v>
      </c>
      <c r="I288" s="13">
        <f>IF(E288+60&lt;$F$11,0,IF(ROW(H288)-13-$F$11&gt;=$G$8*12,0,$G$7-L288))</f>
        <v>0</v>
      </c>
      <c r="J288" s="2"/>
      <c r="K288" s="7">
        <f>IF(E288+60&lt;$F$11,0,IF(ROW(K288)-13-$F$11&lt;$G$9,0,$G$7/($G$8*12-$G$9)))</f>
        <v>1339.2857142857142</v>
      </c>
      <c r="L288" s="7">
        <f>SUM($K$13:K288)</f>
        <v>364285.71428571566</v>
      </c>
      <c r="M288" s="2"/>
      <c r="N288" s="2"/>
      <c r="O288" s="2"/>
      <c r="P288" s="2"/>
      <c r="Q288" s="2"/>
      <c r="R288" s="2"/>
    </row>
    <row r="289" spans="1:18" ht="12.75">
      <c r="A289" s="2"/>
      <c r="B289" s="2"/>
      <c r="C289" s="2"/>
      <c r="D289" s="27" t="s">
        <v>31</v>
      </c>
      <c r="E289" s="5">
        <v>1</v>
      </c>
      <c r="F289" s="6">
        <f t="shared" si="11"/>
        <v>0</v>
      </c>
      <c r="G289" s="6">
        <f t="shared" si="12"/>
        <v>0</v>
      </c>
      <c r="H289" s="7">
        <f>IF(K289=0,0,IF(OR(ROW(H289)-13&lt;=$G$9,L289&gt;$G$7),0,$G$7/($G$8*12-$G$9)))</f>
        <v>0</v>
      </c>
      <c r="I289" s="14">
        <f>IF(E289+60&lt;$F$11,0,IF(ROW(H289)-13-$F$11&gt;=$G$8*12,0,$G$7-L289))</f>
        <v>0</v>
      </c>
      <c r="J289" s="2"/>
      <c r="K289" s="7">
        <f>IF(E289+60&lt;$F$11,0,IF(ROW(K289)-13-$F$11&lt;$G$9,0,$G$7/($G$8*12-$G$9)))</f>
        <v>1339.2857142857142</v>
      </c>
      <c r="L289" s="7">
        <f>SUM($K$13:K289)</f>
        <v>365625.0000000014</v>
      </c>
      <c r="M289" s="2"/>
      <c r="N289" s="2"/>
      <c r="O289" s="2"/>
      <c r="P289" s="2"/>
      <c r="Q289" s="2"/>
      <c r="R289" s="2"/>
    </row>
    <row r="290" spans="1:18" ht="12.75">
      <c r="A290" s="2"/>
      <c r="B290" s="2"/>
      <c r="C290" s="2"/>
      <c r="D290" s="28"/>
      <c r="E290" s="10">
        <v>2</v>
      </c>
      <c r="F290" s="7">
        <f t="shared" si="11"/>
        <v>0</v>
      </c>
      <c r="G290" s="7">
        <f t="shared" si="12"/>
        <v>0</v>
      </c>
      <c r="H290" s="7">
        <f>IF(K290=0,0,IF(OR(ROW(H290)-13&lt;=$G$9,L290&gt;$G$7),0,$G$7/($G$8*12-$G$9)))</f>
        <v>0</v>
      </c>
      <c r="I290" s="8">
        <f>IF(E290+60&lt;$F$11,0,IF(ROW(H290)-13-$F$11&gt;=$G$8*12,0,$G$7-L290))</f>
        <v>0</v>
      </c>
      <c r="J290" s="2"/>
      <c r="K290" s="7">
        <f>IF(E290+60&lt;$F$11,0,IF(ROW(K290)-13-$F$11&lt;$G$9,0,$G$7/($G$8*12-$G$9)))</f>
        <v>1339.2857142857142</v>
      </c>
      <c r="L290" s="7">
        <f>SUM($K$13:K290)</f>
        <v>366964.28571428714</v>
      </c>
      <c r="M290" s="2"/>
      <c r="N290" s="2"/>
      <c r="O290" s="2"/>
      <c r="P290" s="2"/>
      <c r="Q290" s="2"/>
      <c r="R290" s="2"/>
    </row>
    <row r="291" spans="1:18" ht="12.75">
      <c r="A291" s="2"/>
      <c r="B291" s="2"/>
      <c r="C291" s="2"/>
      <c r="D291" s="28"/>
      <c r="E291" s="10">
        <v>3</v>
      </c>
      <c r="F291" s="7">
        <f t="shared" si="11"/>
        <v>0</v>
      </c>
      <c r="G291" s="7">
        <f t="shared" si="12"/>
        <v>0</v>
      </c>
      <c r="H291" s="7">
        <f>IF(K291=0,0,IF(OR(ROW(H291)-13&lt;=$G$9,L291&gt;$G$7),0,$G$7/($G$8*12-$G$9)))</f>
        <v>0</v>
      </c>
      <c r="I291" s="8">
        <f>IF(E291+60&lt;$F$11,0,IF(ROW(H291)-13-$F$11&gt;=$G$8*12,0,$G$7-L291))</f>
        <v>0</v>
      </c>
      <c r="J291" s="2"/>
      <c r="K291" s="7">
        <f>IF(E291+60&lt;$F$11,0,IF(ROW(K291)-13-$F$11&lt;$G$9,0,$G$7/($G$8*12-$G$9)))</f>
        <v>1339.2857142857142</v>
      </c>
      <c r="L291" s="7">
        <f>SUM($K$13:K291)</f>
        <v>368303.57142857288</v>
      </c>
      <c r="M291" s="2"/>
      <c r="N291" s="2"/>
      <c r="O291" s="2"/>
      <c r="P291" s="2"/>
      <c r="Q291" s="2"/>
      <c r="R291" s="2"/>
    </row>
    <row r="292" spans="1:18" ht="12.75">
      <c r="A292" s="2"/>
      <c r="B292" s="2"/>
      <c r="C292" s="2"/>
      <c r="D292" s="28"/>
      <c r="E292" s="10">
        <v>4</v>
      </c>
      <c r="F292" s="7">
        <f t="shared" si="11"/>
        <v>0</v>
      </c>
      <c r="G292" s="7">
        <f t="shared" si="12"/>
        <v>0</v>
      </c>
      <c r="H292" s="7">
        <f>IF(K292=0,0,IF(OR(ROW(H292)-13&lt;=$G$9,L292&gt;$G$7),0,$G$7/($G$8*12-$G$9)))</f>
        <v>0</v>
      </c>
      <c r="I292" s="8">
        <f>IF(E292+60&lt;$F$11,0,IF(ROW(H292)-13-$F$11&gt;=$G$8*12,0,$G$7-L292))</f>
        <v>0</v>
      </c>
      <c r="J292" s="2"/>
      <c r="K292" s="7">
        <f>IF(E292+60&lt;$F$11,0,IF(ROW(K292)-13-$F$11&lt;$G$9,0,$G$7/($G$8*12-$G$9)))</f>
        <v>1339.2857142857142</v>
      </c>
      <c r="L292" s="7">
        <f>SUM($K$13:K292)</f>
        <v>369642.85714285861</v>
      </c>
      <c r="M292" s="2"/>
      <c r="N292" s="2"/>
      <c r="O292" s="2"/>
      <c r="P292" s="2"/>
      <c r="Q292" s="2"/>
      <c r="R292" s="2"/>
    </row>
    <row r="293" spans="1:18" ht="12.75">
      <c r="A293" s="2"/>
      <c r="B293" s="2"/>
      <c r="C293" s="2"/>
      <c r="D293" s="28"/>
      <c r="E293" s="10">
        <v>5</v>
      </c>
      <c r="F293" s="7">
        <f t="shared" si="11"/>
        <v>0</v>
      </c>
      <c r="G293" s="7">
        <f t="shared" si="12"/>
        <v>0</v>
      </c>
      <c r="H293" s="7">
        <f>IF(K293=0,0,IF(OR(ROW(H293)-13&lt;=$G$9,L293&gt;$G$7),0,$G$7/($G$8*12-$G$9)))</f>
        <v>0</v>
      </c>
      <c r="I293" s="8">
        <f>IF(E293+60&lt;$F$11,0,IF(ROW(H293)-13-$F$11&gt;=$G$8*12,0,$G$7-L293))</f>
        <v>0</v>
      </c>
      <c r="J293" s="2"/>
      <c r="K293" s="7">
        <f>IF(E293+60&lt;$F$11,0,IF(ROW(K293)-13-$F$11&lt;$G$9,0,$G$7/($G$8*12-$G$9)))</f>
        <v>1339.2857142857142</v>
      </c>
      <c r="L293" s="7">
        <f>SUM($K$13:K293)</f>
        <v>370982.14285714435</v>
      </c>
      <c r="M293" s="2"/>
      <c r="N293" s="2"/>
      <c r="O293" s="2"/>
      <c r="P293" s="2"/>
      <c r="Q293" s="2"/>
      <c r="R293" s="2"/>
    </row>
    <row r="294" spans="1:18" ht="12.75">
      <c r="A294" s="2"/>
      <c r="B294" s="2"/>
      <c r="C294" s="2"/>
      <c r="D294" s="28"/>
      <c r="E294" s="10">
        <v>6</v>
      </c>
      <c r="F294" s="7">
        <f t="shared" si="11"/>
        <v>0</v>
      </c>
      <c r="G294" s="7">
        <f t="shared" si="12"/>
        <v>0</v>
      </c>
      <c r="H294" s="7">
        <f>IF(K294=0,0,IF(OR(ROW(H294)-13&lt;=$G$9,L294&gt;$G$7),0,$G$7/($G$8*12-$G$9)))</f>
        <v>0</v>
      </c>
      <c r="I294" s="8">
        <f>IF(E294+60&lt;$F$11,0,IF(ROW(H294)-13-$F$11&gt;=$G$8*12,0,$G$7-L294))</f>
        <v>0</v>
      </c>
      <c r="J294" s="2"/>
      <c r="K294" s="7">
        <f>IF(E294+60&lt;$F$11,0,IF(ROW(K294)-13-$F$11&lt;$G$9,0,$G$7/($G$8*12-$G$9)))</f>
        <v>1339.2857142857142</v>
      </c>
      <c r="L294" s="7">
        <f>SUM($K$13:K294)</f>
        <v>372321.42857143009</v>
      </c>
      <c r="M294" s="2"/>
      <c r="N294" s="2"/>
      <c r="O294" s="2"/>
      <c r="P294" s="2"/>
      <c r="Q294" s="2"/>
      <c r="R294" s="2"/>
    </row>
    <row r="295" spans="1:18" ht="12.75">
      <c r="A295" s="2"/>
      <c r="B295" s="2"/>
      <c r="C295" s="2"/>
      <c r="D295" s="28"/>
      <c r="E295" s="10">
        <v>7</v>
      </c>
      <c r="F295" s="7">
        <f t="shared" si="11"/>
        <v>0</v>
      </c>
      <c r="G295" s="7">
        <f t="shared" si="12"/>
        <v>0</v>
      </c>
      <c r="H295" s="7">
        <f>IF(K295=0,0,IF(OR(ROW(H295)-13&lt;=$G$9,L295&gt;$G$7),0,$G$7/($G$8*12-$G$9)))</f>
        <v>0</v>
      </c>
      <c r="I295" s="8">
        <f>IF(E295+60&lt;$F$11,0,IF(ROW(H295)-13-$F$11&gt;=$G$8*12,0,$G$7-L295))</f>
        <v>0</v>
      </c>
      <c r="J295" s="2"/>
      <c r="K295" s="7">
        <f>IF(E295+60&lt;$F$11,0,IF(ROW(K295)-13-$F$11&lt;$G$9,0,$G$7/($G$8*12-$G$9)))</f>
        <v>1339.2857142857142</v>
      </c>
      <c r="L295" s="7">
        <f>SUM($K$13:K295)</f>
        <v>373660.71428571583</v>
      </c>
      <c r="M295" s="2"/>
      <c r="N295" s="2"/>
      <c r="O295" s="2"/>
      <c r="P295" s="2"/>
      <c r="Q295" s="2"/>
      <c r="R295" s="2"/>
    </row>
    <row r="296" spans="1:18" ht="12.75">
      <c r="A296" s="2"/>
      <c r="B296" s="2"/>
      <c r="C296" s="2"/>
      <c r="D296" s="28"/>
      <c r="E296" s="10">
        <v>8</v>
      </c>
      <c r="F296" s="7">
        <f t="shared" si="11"/>
        <v>0</v>
      </c>
      <c r="G296" s="7">
        <f t="shared" si="12"/>
        <v>0</v>
      </c>
      <c r="H296" s="7">
        <f>IF(K296=0,0,IF(OR(ROW(H296)-13&lt;=$G$9,L296&gt;$G$7),0,$G$7/($G$8*12-$G$9)))</f>
        <v>0</v>
      </c>
      <c r="I296" s="8">
        <f>IF(E296+60&lt;$F$11,0,IF(ROW(H296)-13-$F$11&gt;=$G$8*12,0,$G$7-L296))</f>
        <v>0</v>
      </c>
      <c r="J296" s="2"/>
      <c r="K296" s="7">
        <f>IF(E296+60&lt;$F$11,0,IF(ROW(K296)-13-$F$11&lt;$G$9,0,$G$7/($G$8*12-$G$9)))</f>
        <v>1339.2857142857142</v>
      </c>
      <c r="L296" s="7">
        <f>SUM($K$13:K296)</f>
        <v>375000.00000000157</v>
      </c>
      <c r="M296" s="2"/>
      <c r="N296" s="2"/>
      <c r="O296" s="2"/>
      <c r="P296" s="2"/>
      <c r="Q296" s="2"/>
      <c r="R296" s="2"/>
    </row>
    <row r="297" spans="1:18" ht="12.75">
      <c r="A297" s="2"/>
      <c r="B297" s="2"/>
      <c r="C297" s="2"/>
      <c r="D297" s="28"/>
      <c r="E297" s="10">
        <v>9</v>
      </c>
      <c r="F297" s="7">
        <f t="shared" si="11"/>
        <v>0</v>
      </c>
      <c r="G297" s="7">
        <f t="shared" si="12"/>
        <v>0</v>
      </c>
      <c r="H297" s="7">
        <f>IF(K297=0,0,IF(OR(ROW(H297)-13&lt;=$G$9,L297&gt;$G$7),0,$G$7/($G$8*12-$G$9)))</f>
        <v>0</v>
      </c>
      <c r="I297" s="8">
        <f>IF(E297+60&lt;$F$11,0,IF(ROW(H297)-13-$F$11&gt;=$G$8*12,0,$G$7-L297))</f>
        <v>0</v>
      </c>
      <c r="J297" s="2"/>
      <c r="K297" s="7">
        <f>IF(E297+60&lt;$F$11,0,IF(ROW(K297)-13-$F$11&lt;$G$9,0,$G$7/($G$8*12-$G$9)))</f>
        <v>1339.2857142857142</v>
      </c>
      <c r="L297" s="7">
        <f>SUM($K$13:K297)</f>
        <v>376339.28571428731</v>
      </c>
      <c r="M297" s="2"/>
      <c r="N297" s="2"/>
      <c r="O297" s="2"/>
      <c r="P297" s="2"/>
      <c r="Q297" s="2"/>
      <c r="R297" s="2"/>
    </row>
    <row r="298" spans="1:18" ht="12.75">
      <c r="A298" s="2"/>
      <c r="B298" s="2"/>
      <c r="C298" s="2"/>
      <c r="D298" s="28"/>
      <c r="E298" s="10">
        <v>10</v>
      </c>
      <c r="F298" s="7">
        <f t="shared" si="11"/>
        <v>0</v>
      </c>
      <c r="G298" s="7">
        <f t="shared" si="12"/>
        <v>0</v>
      </c>
      <c r="H298" s="7">
        <f>IF(K298=0,0,IF(OR(ROW(H298)-13&lt;=$G$9,L298&gt;$G$7),0,$G$7/($G$8*12-$G$9)))</f>
        <v>0</v>
      </c>
      <c r="I298" s="8">
        <f>IF(E298+60&lt;$F$11,0,IF(ROW(H298)-13-$F$11&gt;=$G$8*12,0,$G$7-L298))</f>
        <v>0</v>
      </c>
      <c r="J298" s="2"/>
      <c r="K298" s="7">
        <f>IF(E298+60&lt;$F$11,0,IF(ROW(K298)-13-$F$11&lt;$G$9,0,$G$7/($G$8*12-$G$9)))</f>
        <v>1339.2857142857142</v>
      </c>
      <c r="L298" s="7">
        <f>SUM($K$13:K298)</f>
        <v>377678.57142857305</v>
      </c>
      <c r="M298" s="2"/>
      <c r="N298" s="2"/>
      <c r="O298" s="2"/>
      <c r="P298" s="2"/>
      <c r="Q298" s="2"/>
      <c r="R298" s="2"/>
    </row>
    <row r="299" spans="1:18" ht="12.75">
      <c r="A299" s="2"/>
      <c r="B299" s="2"/>
      <c r="C299" s="2"/>
      <c r="D299" s="28"/>
      <c r="E299" s="10">
        <v>11</v>
      </c>
      <c r="F299" s="7">
        <f t="shared" si="11"/>
        <v>0</v>
      </c>
      <c r="G299" s="7">
        <f t="shared" si="12"/>
        <v>0</v>
      </c>
      <c r="H299" s="7">
        <f>IF(K299=0,0,IF(OR(ROW(H299)-13&lt;=$G$9,L299&gt;$G$7),0,$G$7/($G$8*12-$G$9)))</f>
        <v>0</v>
      </c>
      <c r="I299" s="8">
        <f>IF(E299+60&lt;$F$11,0,IF(ROW(H299)-13-$F$11&gt;=$G$8*12,0,$G$7-L299))</f>
        <v>0</v>
      </c>
      <c r="J299" s="2"/>
      <c r="K299" s="7">
        <f>IF(E299+60&lt;$F$11,0,IF(ROW(K299)-13-$F$11&lt;$G$9,0,$G$7/($G$8*12-$G$9)))</f>
        <v>1339.2857142857142</v>
      </c>
      <c r="L299" s="7">
        <f>SUM($K$13:K299)</f>
        <v>379017.85714285879</v>
      </c>
      <c r="M299" s="2"/>
      <c r="N299" s="2"/>
      <c r="O299" s="2"/>
      <c r="P299" s="2"/>
      <c r="Q299" s="2"/>
      <c r="R299" s="2"/>
    </row>
    <row r="300" spans="1:18" ht="13.5" thickBot="1">
      <c r="A300" s="2"/>
      <c r="B300" s="2"/>
      <c r="C300" s="2"/>
      <c r="D300" s="29"/>
      <c r="E300" s="11">
        <v>12</v>
      </c>
      <c r="F300" s="12">
        <f t="shared" si="11"/>
        <v>0</v>
      </c>
      <c r="G300" s="12">
        <f t="shared" si="12"/>
        <v>0</v>
      </c>
      <c r="H300" s="12">
        <f>IF(K300=0,0,IF(OR(ROW(H300)-13&lt;=$G$9,L300&gt;$G$7),0,$G$7/($G$8*12-$G$9)))</f>
        <v>0</v>
      </c>
      <c r="I300" s="13">
        <f>IF(E300+60&lt;$F$11,0,IF(ROW(H300)-13-$F$11&gt;=$G$8*12,0,$G$7-L300))</f>
        <v>0</v>
      </c>
      <c r="J300" s="2"/>
      <c r="K300" s="7">
        <f>IF(E300+60&lt;$F$11,0,IF(ROW(K300)-13-$F$11&lt;$G$9,0,$G$7/($G$8*12-$G$9)))</f>
        <v>1339.2857142857142</v>
      </c>
      <c r="L300" s="7">
        <f>SUM($K$13:K300)</f>
        <v>380357.14285714453</v>
      </c>
      <c r="M300" s="2"/>
      <c r="N300" s="2"/>
      <c r="O300" s="2"/>
      <c r="P300" s="2"/>
      <c r="Q300" s="2"/>
      <c r="R300" s="2"/>
    </row>
    <row r="301" spans="1:18" ht="12.75">
      <c r="A301" s="2"/>
      <c r="B301" s="2"/>
      <c r="C301" s="2"/>
      <c r="D301" s="27" t="s">
        <v>32</v>
      </c>
      <c r="E301" s="5">
        <v>1</v>
      </c>
      <c r="F301" s="6">
        <f t="shared" si="11"/>
        <v>0</v>
      </c>
      <c r="G301" s="6">
        <f t="shared" si="12"/>
        <v>0</v>
      </c>
      <c r="H301" s="7">
        <f>IF(K301=0,0,IF(OR(ROW(H301)-13&lt;=$G$9,L301&gt;$G$7),0,$G$7/($G$8*12-$G$9)))</f>
        <v>0</v>
      </c>
      <c r="I301" s="14">
        <f>IF(E301+60&lt;$F$11,0,IF(ROW(H301)-13-$F$11&gt;=$G$8*12,0,$G$7-L301))</f>
        <v>0</v>
      </c>
      <c r="J301" s="2"/>
      <c r="K301" s="7">
        <f>IF(E301+60&lt;$F$11,0,IF(ROW(K301)-13-$F$11&lt;$G$9,0,$G$7/($G$8*12-$G$9)))</f>
        <v>1339.2857142857142</v>
      </c>
      <c r="L301" s="7">
        <f>SUM($K$13:K301)</f>
        <v>381696.42857143027</v>
      </c>
      <c r="M301" s="2"/>
      <c r="N301" s="2"/>
      <c r="O301" s="2"/>
      <c r="P301" s="2"/>
      <c r="Q301" s="2"/>
      <c r="R301" s="2"/>
    </row>
    <row r="302" spans="1:18" ht="12.75">
      <c r="A302" s="2"/>
      <c r="B302" s="2"/>
      <c r="C302" s="2"/>
      <c r="D302" s="28"/>
      <c r="E302" s="10">
        <v>2</v>
      </c>
      <c r="F302" s="7">
        <f t="shared" si="11"/>
        <v>0</v>
      </c>
      <c r="G302" s="7">
        <f t="shared" si="12"/>
        <v>0</v>
      </c>
      <c r="H302" s="7">
        <f>IF(K302=0,0,IF(OR(ROW(H302)-13&lt;=$G$9,L302&gt;$G$7),0,$G$7/($G$8*12-$G$9)))</f>
        <v>0</v>
      </c>
      <c r="I302" s="8">
        <f>IF(E302+60&lt;$F$11,0,IF(ROW(H302)-13-$F$11&gt;=$G$8*12,0,$G$7-L302))</f>
        <v>0</v>
      </c>
      <c r="J302" s="2"/>
      <c r="K302" s="7">
        <f>IF(E302+60&lt;$F$11,0,IF(ROW(K302)-13-$F$11&lt;$G$9,0,$G$7/($G$8*12-$G$9)))</f>
        <v>1339.2857142857142</v>
      </c>
      <c r="L302" s="7">
        <f>SUM($K$13:K302)</f>
        <v>383035.71428571601</v>
      </c>
      <c r="M302" s="2"/>
      <c r="N302" s="2"/>
      <c r="O302" s="2"/>
      <c r="P302" s="2"/>
      <c r="Q302" s="2"/>
      <c r="R302" s="2"/>
    </row>
    <row r="303" spans="1:18" ht="12.75">
      <c r="A303" s="2"/>
      <c r="B303" s="2"/>
      <c r="C303" s="2"/>
      <c r="D303" s="28"/>
      <c r="E303" s="10">
        <v>3</v>
      </c>
      <c r="F303" s="7">
        <f t="shared" si="11"/>
        <v>0</v>
      </c>
      <c r="G303" s="7">
        <f t="shared" si="12"/>
        <v>0</v>
      </c>
      <c r="H303" s="7">
        <f>IF(K303=0,0,IF(OR(ROW(H303)-13&lt;=$G$9,L303&gt;$G$7),0,$G$7/($G$8*12-$G$9)))</f>
        <v>0</v>
      </c>
      <c r="I303" s="8">
        <f>IF(E303+60&lt;$F$11,0,IF(ROW(H303)-13-$F$11&gt;=$G$8*12,0,$G$7-L303))</f>
        <v>0</v>
      </c>
      <c r="J303" s="2"/>
      <c r="K303" s="7">
        <f>IF(E303+60&lt;$F$11,0,IF(ROW(K303)-13-$F$11&lt;$G$9,0,$G$7/($G$8*12-$G$9)))</f>
        <v>1339.2857142857142</v>
      </c>
      <c r="L303" s="7">
        <f>SUM($K$13:K303)</f>
        <v>384375.00000000175</v>
      </c>
      <c r="M303" s="2"/>
      <c r="N303" s="2"/>
      <c r="O303" s="2"/>
      <c r="P303" s="2"/>
      <c r="Q303" s="2"/>
      <c r="R303" s="2"/>
    </row>
    <row r="304" spans="1:18" ht="12.75">
      <c r="A304" s="2"/>
      <c r="B304" s="2"/>
      <c r="C304" s="2"/>
      <c r="D304" s="28"/>
      <c r="E304" s="10">
        <v>4</v>
      </c>
      <c r="F304" s="7">
        <f t="shared" si="11"/>
        <v>0</v>
      </c>
      <c r="G304" s="7">
        <f t="shared" si="12"/>
        <v>0</v>
      </c>
      <c r="H304" s="7">
        <f>IF(K304=0,0,IF(OR(ROW(H304)-13&lt;=$G$9,L304&gt;$G$7),0,$G$7/($G$8*12-$G$9)))</f>
        <v>0</v>
      </c>
      <c r="I304" s="8">
        <f>IF(E304+60&lt;$F$11,0,IF(ROW(H304)-13-$F$11&gt;=$G$8*12,0,$G$7-L304))</f>
        <v>0</v>
      </c>
      <c r="J304" s="2"/>
      <c r="K304" s="7">
        <f>IF(E304+60&lt;$F$11,0,IF(ROW(K304)-13-$F$11&lt;$G$9,0,$G$7/($G$8*12-$G$9)))</f>
        <v>1339.2857142857142</v>
      </c>
      <c r="L304" s="7">
        <f>SUM($K$13:K304)</f>
        <v>385714.28571428749</v>
      </c>
      <c r="M304" s="2"/>
      <c r="N304" s="2"/>
      <c r="O304" s="2"/>
      <c r="P304" s="2"/>
      <c r="Q304" s="2"/>
      <c r="R304" s="2"/>
    </row>
    <row r="305" spans="1:18" ht="12.75">
      <c r="A305" s="2"/>
      <c r="B305" s="2"/>
      <c r="C305" s="2"/>
      <c r="D305" s="28"/>
      <c r="E305" s="10">
        <v>5</v>
      </c>
      <c r="F305" s="7">
        <f t="shared" si="11"/>
        <v>0</v>
      </c>
      <c r="G305" s="7">
        <f t="shared" si="12"/>
        <v>0</v>
      </c>
      <c r="H305" s="7">
        <f>IF(K305=0,0,IF(OR(ROW(H305)-13&lt;=$G$9,L305&gt;$G$7),0,$G$7/($G$8*12-$G$9)))</f>
        <v>0</v>
      </c>
      <c r="I305" s="8">
        <f>IF(E305+60&lt;$F$11,0,IF(ROW(H305)-13-$F$11&gt;=$G$8*12,0,$G$7-L305))</f>
        <v>0</v>
      </c>
      <c r="J305" s="2"/>
      <c r="K305" s="7">
        <f>IF(E305+60&lt;$F$11,0,IF(ROW(K305)-13-$F$11&lt;$G$9,0,$G$7/($G$8*12-$G$9)))</f>
        <v>1339.2857142857142</v>
      </c>
      <c r="L305" s="7">
        <f>SUM($K$13:K305)</f>
        <v>387053.57142857322</v>
      </c>
      <c r="M305" s="2"/>
      <c r="N305" s="2"/>
      <c r="O305" s="2"/>
      <c r="P305" s="2"/>
      <c r="Q305" s="2"/>
      <c r="R305" s="2"/>
    </row>
    <row r="306" spans="1:18" ht="12.75">
      <c r="A306" s="2"/>
      <c r="B306" s="2"/>
      <c r="C306" s="2"/>
      <c r="D306" s="28"/>
      <c r="E306" s="10">
        <v>6</v>
      </c>
      <c r="F306" s="7">
        <f t="shared" si="11"/>
        <v>0</v>
      </c>
      <c r="G306" s="7">
        <f t="shared" si="12"/>
        <v>0</v>
      </c>
      <c r="H306" s="7">
        <f>IF(K306=0,0,IF(OR(ROW(H306)-13&lt;=$G$9,L306&gt;$G$7),0,$G$7/($G$8*12-$G$9)))</f>
        <v>0</v>
      </c>
      <c r="I306" s="8">
        <f>IF(E306+60&lt;$F$11,0,IF(ROW(H306)-13-$F$11&gt;=$G$8*12,0,$G$7-L306))</f>
        <v>0</v>
      </c>
      <c r="J306" s="2"/>
      <c r="K306" s="7">
        <f>IF(E306+60&lt;$F$11,0,IF(ROW(K306)-13-$F$11&lt;$G$9,0,$G$7/($G$8*12-$G$9)))</f>
        <v>1339.2857142857142</v>
      </c>
      <c r="L306" s="7">
        <f>SUM($K$13:K306)</f>
        <v>388392.85714285896</v>
      </c>
      <c r="M306" s="2"/>
      <c r="N306" s="2"/>
      <c r="O306" s="2"/>
      <c r="P306" s="2"/>
      <c r="Q306" s="2"/>
      <c r="R306" s="2"/>
    </row>
    <row r="307" spans="1:18" ht="12.75">
      <c r="A307" s="2"/>
      <c r="B307" s="2"/>
      <c r="C307" s="2"/>
      <c r="D307" s="28"/>
      <c r="E307" s="10">
        <v>7</v>
      </c>
      <c r="F307" s="7">
        <f t="shared" si="11"/>
        <v>0</v>
      </c>
      <c r="G307" s="7">
        <f t="shared" si="12"/>
        <v>0</v>
      </c>
      <c r="H307" s="7">
        <f>IF(K307=0,0,IF(OR(ROW(H307)-13&lt;=$G$9,L307&gt;$G$7),0,$G$7/($G$8*12-$G$9)))</f>
        <v>0</v>
      </c>
      <c r="I307" s="8">
        <f>IF(E307+60&lt;$F$11,0,IF(ROW(H307)-13-$F$11&gt;=$G$8*12,0,$G$7-L307))</f>
        <v>0</v>
      </c>
      <c r="J307" s="2"/>
      <c r="K307" s="7">
        <f>IF(E307+60&lt;$F$11,0,IF(ROW(K307)-13-$F$11&lt;$G$9,0,$G$7/($G$8*12-$G$9)))</f>
        <v>1339.2857142857142</v>
      </c>
      <c r="L307" s="7">
        <f>SUM($K$13:K307)</f>
        <v>389732.1428571447</v>
      </c>
      <c r="M307" s="2"/>
      <c r="N307" s="2"/>
      <c r="O307" s="2"/>
      <c r="P307" s="2"/>
      <c r="Q307" s="2"/>
      <c r="R307" s="2"/>
    </row>
    <row r="308" spans="1:18" ht="12.75">
      <c r="A308" s="2"/>
      <c r="B308" s="2"/>
      <c r="C308" s="2"/>
      <c r="D308" s="28"/>
      <c r="E308" s="10">
        <v>8</v>
      </c>
      <c r="F308" s="7">
        <f t="shared" si="11"/>
        <v>0</v>
      </c>
      <c r="G308" s="7">
        <f t="shared" si="12"/>
        <v>0</v>
      </c>
      <c r="H308" s="7">
        <f>IF(K308=0,0,IF(OR(ROW(H308)-13&lt;=$G$9,L308&gt;$G$7),0,$G$7/($G$8*12-$G$9)))</f>
        <v>0</v>
      </c>
      <c r="I308" s="8">
        <f>IF(E308+60&lt;$F$11,0,IF(ROW(H308)-13-$F$11&gt;=$G$8*12,0,$G$7-L308))</f>
        <v>0</v>
      </c>
      <c r="J308" s="2"/>
      <c r="K308" s="7">
        <f>IF(E308+60&lt;$F$11,0,IF(ROW(K308)-13-$F$11&lt;$G$9,0,$G$7/($G$8*12-$G$9)))</f>
        <v>1339.2857142857142</v>
      </c>
      <c r="L308" s="7">
        <f>SUM($K$13:K308)</f>
        <v>391071.42857143044</v>
      </c>
      <c r="M308" s="2"/>
      <c r="N308" s="2"/>
      <c r="O308" s="2"/>
      <c r="P308" s="2"/>
      <c r="Q308" s="2"/>
      <c r="R308" s="2"/>
    </row>
    <row r="309" spans="1:18" ht="12.75">
      <c r="A309" s="2"/>
      <c r="B309" s="2"/>
      <c r="C309" s="2"/>
      <c r="D309" s="28"/>
      <c r="E309" s="10">
        <v>9</v>
      </c>
      <c r="F309" s="7">
        <f t="shared" ref="F309:F372" si="13">G309+H309</f>
        <v>0</v>
      </c>
      <c r="G309" s="7">
        <f t="shared" ref="G309:G372" si="14">IF(I309=0,0,(H309+I309)*$G$10/12)</f>
        <v>0</v>
      </c>
      <c r="H309" s="7">
        <f>IF(K309=0,0,IF(OR(ROW(H309)-13&lt;=$G$9,L309&gt;$G$7),0,$G$7/($G$8*12-$G$9)))</f>
        <v>0</v>
      </c>
      <c r="I309" s="8">
        <f>IF(E309+60&lt;$F$11,0,IF(ROW(H309)-13-$F$11&gt;=$G$8*12,0,$G$7-L309))</f>
        <v>0</v>
      </c>
      <c r="J309" s="2"/>
      <c r="K309" s="7">
        <f>IF(E309+60&lt;$F$11,0,IF(ROW(K309)-13-$F$11&lt;$G$9,0,$G$7/($G$8*12-$G$9)))</f>
        <v>1339.2857142857142</v>
      </c>
      <c r="L309" s="7">
        <f>SUM($K$13:K309)</f>
        <v>392410.71428571618</v>
      </c>
      <c r="M309" s="2"/>
      <c r="N309" s="2"/>
      <c r="O309" s="2"/>
      <c r="P309" s="2"/>
      <c r="Q309" s="2"/>
      <c r="R309" s="2"/>
    </row>
    <row r="310" spans="1:18" ht="12.75">
      <c r="A310" s="2"/>
      <c r="B310" s="2"/>
      <c r="C310" s="2"/>
      <c r="D310" s="28"/>
      <c r="E310" s="10">
        <v>10</v>
      </c>
      <c r="F310" s="7">
        <f t="shared" si="13"/>
        <v>0</v>
      </c>
      <c r="G310" s="7">
        <f t="shared" si="14"/>
        <v>0</v>
      </c>
      <c r="H310" s="7">
        <f>IF(K310=0,0,IF(OR(ROW(H310)-13&lt;=$G$9,L310&gt;$G$7),0,$G$7/($G$8*12-$G$9)))</f>
        <v>0</v>
      </c>
      <c r="I310" s="8">
        <f>IF(E310+60&lt;$F$11,0,IF(ROW(H310)-13-$F$11&gt;=$G$8*12,0,$G$7-L310))</f>
        <v>0</v>
      </c>
      <c r="J310" s="2"/>
      <c r="K310" s="7">
        <f>IF(E310+60&lt;$F$11,0,IF(ROW(K310)-13-$F$11&lt;$G$9,0,$G$7/($G$8*12-$G$9)))</f>
        <v>1339.2857142857142</v>
      </c>
      <c r="L310" s="7">
        <f>SUM($K$13:K310)</f>
        <v>393750.00000000192</v>
      </c>
      <c r="M310" s="2"/>
      <c r="N310" s="2"/>
      <c r="O310" s="2"/>
      <c r="P310" s="2"/>
      <c r="Q310" s="2"/>
      <c r="R310" s="2"/>
    </row>
    <row r="311" spans="1:18" ht="12.75">
      <c r="A311" s="2"/>
      <c r="B311" s="2"/>
      <c r="C311" s="2"/>
      <c r="D311" s="28"/>
      <c r="E311" s="10">
        <v>11</v>
      </c>
      <c r="F311" s="7">
        <f t="shared" si="13"/>
        <v>0</v>
      </c>
      <c r="G311" s="7">
        <f t="shared" si="14"/>
        <v>0</v>
      </c>
      <c r="H311" s="7">
        <f>IF(K311=0,0,IF(OR(ROW(H311)-13&lt;=$G$9,L311&gt;$G$7),0,$G$7/($G$8*12-$G$9)))</f>
        <v>0</v>
      </c>
      <c r="I311" s="8">
        <f>IF(E311+60&lt;$F$11,0,IF(ROW(H311)-13-$F$11&gt;=$G$8*12,0,$G$7-L311))</f>
        <v>0</v>
      </c>
      <c r="J311" s="2"/>
      <c r="K311" s="7">
        <f>IF(E311+60&lt;$F$11,0,IF(ROW(K311)-13-$F$11&lt;$G$9,0,$G$7/($G$8*12-$G$9)))</f>
        <v>1339.2857142857142</v>
      </c>
      <c r="L311" s="7">
        <f>SUM($K$13:K311)</f>
        <v>395089.28571428766</v>
      </c>
      <c r="M311" s="2"/>
      <c r="N311" s="2"/>
      <c r="O311" s="2"/>
      <c r="P311" s="2"/>
      <c r="Q311" s="2"/>
      <c r="R311" s="2"/>
    </row>
    <row r="312" spans="1:18" ht="13.5" thickBot="1">
      <c r="A312" s="2"/>
      <c r="B312" s="2"/>
      <c r="C312" s="2"/>
      <c r="D312" s="29"/>
      <c r="E312" s="11">
        <v>12</v>
      </c>
      <c r="F312" s="12">
        <f t="shared" si="13"/>
        <v>0</v>
      </c>
      <c r="G312" s="12">
        <f t="shared" si="14"/>
        <v>0</v>
      </c>
      <c r="H312" s="12">
        <f>IF(K312=0,0,IF(OR(ROW(H312)-13&lt;=$G$9,L312&gt;$G$7),0,$G$7/($G$8*12-$G$9)))</f>
        <v>0</v>
      </c>
      <c r="I312" s="13">
        <f>IF(E312+60&lt;$F$11,0,IF(ROW(H312)-13-$F$11&gt;=$G$8*12,0,$G$7-L312))</f>
        <v>0</v>
      </c>
      <c r="J312" s="2"/>
      <c r="K312" s="7">
        <f>IF(E312+60&lt;$F$11,0,IF(ROW(K312)-13-$F$11&lt;$G$9,0,$G$7/($G$8*12-$G$9)))</f>
        <v>1339.2857142857142</v>
      </c>
      <c r="L312" s="7">
        <f>SUM($K$13:K312)</f>
        <v>396428.5714285734</v>
      </c>
      <c r="M312" s="2"/>
      <c r="N312" s="2"/>
      <c r="O312" s="2"/>
      <c r="P312" s="2"/>
      <c r="Q312" s="2"/>
      <c r="R312" s="2"/>
    </row>
    <row r="313" spans="1:18" ht="12.75">
      <c r="A313" s="2"/>
      <c r="B313" s="2"/>
      <c r="C313" s="2"/>
      <c r="D313" s="27" t="s">
        <v>33</v>
      </c>
      <c r="E313" s="5">
        <v>1</v>
      </c>
      <c r="F313" s="6">
        <f t="shared" si="13"/>
        <v>0</v>
      </c>
      <c r="G313" s="6">
        <f t="shared" si="14"/>
        <v>0</v>
      </c>
      <c r="H313" s="7">
        <f>IF(K313=0,0,IF(OR(ROW(H313)-13&lt;=$G$9,L313&gt;$G$7),0,$G$7/($G$8*12-$G$9)))</f>
        <v>0</v>
      </c>
      <c r="I313" s="14">
        <f>IF(E313+60&lt;$F$11,0,IF(ROW(H313)-13-$F$11&gt;=$G$8*12,0,$G$7-L313))</f>
        <v>0</v>
      </c>
      <c r="J313" s="2"/>
      <c r="K313" s="7">
        <f>IF(E313+60&lt;$F$11,0,IF(ROW(K313)-13-$F$11&lt;$G$9,0,$G$7/($G$8*12-$G$9)))</f>
        <v>1339.2857142857142</v>
      </c>
      <c r="L313" s="7">
        <f>SUM($K$13:K313)</f>
        <v>397767.85714285914</v>
      </c>
      <c r="M313" s="2"/>
      <c r="N313" s="2"/>
      <c r="O313" s="2"/>
      <c r="P313" s="2"/>
      <c r="Q313" s="2"/>
      <c r="R313" s="2"/>
    </row>
    <row r="314" spans="1:18" ht="12.75">
      <c r="A314" s="2"/>
      <c r="B314" s="2"/>
      <c r="C314" s="2"/>
      <c r="D314" s="28"/>
      <c r="E314" s="10">
        <v>2</v>
      </c>
      <c r="F314" s="7">
        <f t="shared" si="13"/>
        <v>0</v>
      </c>
      <c r="G314" s="7">
        <f t="shared" si="14"/>
        <v>0</v>
      </c>
      <c r="H314" s="7">
        <f>IF(K314=0,0,IF(OR(ROW(H314)-13&lt;=$G$9,L314&gt;$G$7),0,$G$7/($G$8*12-$G$9)))</f>
        <v>0</v>
      </c>
      <c r="I314" s="8">
        <f>IF(E314+60&lt;$F$11,0,IF(ROW(H314)-13-$F$11&gt;=$G$8*12,0,$G$7-L314))</f>
        <v>0</v>
      </c>
      <c r="J314" s="2"/>
      <c r="K314" s="7">
        <f>IF(E314+60&lt;$F$11,0,IF(ROW(K314)-13-$F$11&lt;$G$9,0,$G$7/($G$8*12-$G$9)))</f>
        <v>1339.2857142857142</v>
      </c>
      <c r="L314" s="7">
        <f>SUM($K$13:K314)</f>
        <v>399107.14285714488</v>
      </c>
      <c r="M314" s="2"/>
      <c r="N314" s="2"/>
      <c r="O314" s="2"/>
      <c r="P314" s="2"/>
      <c r="Q314" s="2"/>
      <c r="R314" s="2"/>
    </row>
    <row r="315" spans="1:18" ht="12.75">
      <c r="A315" s="2"/>
      <c r="B315" s="2"/>
      <c r="C315" s="2"/>
      <c r="D315" s="28"/>
      <c r="E315" s="10">
        <v>3</v>
      </c>
      <c r="F315" s="7">
        <f t="shared" si="13"/>
        <v>0</v>
      </c>
      <c r="G315" s="7">
        <f t="shared" si="14"/>
        <v>0</v>
      </c>
      <c r="H315" s="7">
        <f>IF(K315=0,0,IF(OR(ROW(H315)-13&lt;=$G$9,L315&gt;$G$7),0,$G$7/($G$8*12-$G$9)))</f>
        <v>0</v>
      </c>
      <c r="I315" s="8">
        <f>IF(E315+60&lt;$F$11,0,IF(ROW(H315)-13-$F$11&gt;=$G$8*12,0,$G$7-L315))</f>
        <v>0</v>
      </c>
      <c r="J315" s="2"/>
      <c r="K315" s="7">
        <f>IF(E315+60&lt;$F$11,0,IF(ROW(K315)-13-$F$11&lt;$G$9,0,$G$7/($G$8*12-$G$9)))</f>
        <v>1339.2857142857142</v>
      </c>
      <c r="L315" s="7">
        <f>SUM($K$13:K315)</f>
        <v>400446.42857143062</v>
      </c>
      <c r="M315" s="2"/>
      <c r="N315" s="2"/>
      <c r="O315" s="2"/>
      <c r="P315" s="2"/>
      <c r="Q315" s="2"/>
      <c r="R315" s="2"/>
    </row>
    <row r="316" spans="1:18" ht="12.75">
      <c r="A316" s="2"/>
      <c r="B316" s="2"/>
      <c r="C316" s="2"/>
      <c r="D316" s="28"/>
      <c r="E316" s="10">
        <v>4</v>
      </c>
      <c r="F316" s="7">
        <f t="shared" si="13"/>
        <v>0</v>
      </c>
      <c r="G316" s="7">
        <f t="shared" si="14"/>
        <v>0</v>
      </c>
      <c r="H316" s="7">
        <f>IF(K316=0,0,IF(OR(ROW(H316)-13&lt;=$G$9,L316&gt;$G$7),0,$G$7/($G$8*12-$G$9)))</f>
        <v>0</v>
      </c>
      <c r="I316" s="8">
        <f>IF(E316+60&lt;$F$11,0,IF(ROW(H316)-13-$F$11&gt;=$G$8*12,0,$G$7-L316))</f>
        <v>0</v>
      </c>
      <c r="J316" s="2"/>
      <c r="K316" s="7">
        <f>IF(E316+60&lt;$F$11,0,IF(ROW(K316)-13-$F$11&lt;$G$9,0,$G$7/($G$8*12-$G$9)))</f>
        <v>1339.2857142857142</v>
      </c>
      <c r="L316" s="7">
        <f>SUM($K$13:K316)</f>
        <v>401785.71428571636</v>
      </c>
      <c r="M316" s="2"/>
      <c r="N316" s="2"/>
      <c r="O316" s="2"/>
      <c r="P316" s="2"/>
      <c r="Q316" s="2"/>
      <c r="R316" s="2"/>
    </row>
    <row r="317" spans="1:18" ht="12.75">
      <c r="A317" s="2"/>
      <c r="B317" s="2"/>
      <c r="C317" s="2"/>
      <c r="D317" s="28"/>
      <c r="E317" s="10">
        <v>5</v>
      </c>
      <c r="F317" s="7">
        <f t="shared" si="13"/>
        <v>0</v>
      </c>
      <c r="G317" s="7">
        <f t="shared" si="14"/>
        <v>0</v>
      </c>
      <c r="H317" s="7">
        <f>IF(K317=0,0,IF(OR(ROW(H317)-13&lt;=$G$9,L317&gt;$G$7),0,$G$7/($G$8*12-$G$9)))</f>
        <v>0</v>
      </c>
      <c r="I317" s="8">
        <f>IF(E317+60&lt;$F$11,0,IF(ROW(H317)-13-$F$11&gt;=$G$8*12,0,$G$7-L317))</f>
        <v>0</v>
      </c>
      <c r="J317" s="2"/>
      <c r="K317" s="7">
        <f>IF(E317+60&lt;$F$11,0,IF(ROW(K317)-13-$F$11&lt;$G$9,0,$G$7/($G$8*12-$G$9)))</f>
        <v>1339.2857142857142</v>
      </c>
      <c r="L317" s="7">
        <f>SUM($K$13:K317)</f>
        <v>403125.0000000021</v>
      </c>
      <c r="M317" s="2"/>
      <c r="N317" s="2"/>
      <c r="O317" s="2"/>
      <c r="P317" s="2"/>
      <c r="Q317" s="2"/>
      <c r="R317" s="2"/>
    </row>
    <row r="318" spans="1:18" ht="12.75">
      <c r="A318" s="2"/>
      <c r="B318" s="2"/>
      <c r="C318" s="2"/>
      <c r="D318" s="28"/>
      <c r="E318" s="10">
        <v>6</v>
      </c>
      <c r="F318" s="7">
        <f t="shared" si="13"/>
        <v>0</v>
      </c>
      <c r="G318" s="7">
        <f t="shared" si="14"/>
        <v>0</v>
      </c>
      <c r="H318" s="7">
        <f>IF(K318=0,0,IF(OR(ROW(H318)-13&lt;=$G$9,L318&gt;$G$7),0,$G$7/($G$8*12-$G$9)))</f>
        <v>0</v>
      </c>
      <c r="I318" s="8">
        <f>IF(E318+60&lt;$F$11,0,IF(ROW(H318)-13-$F$11&gt;=$G$8*12,0,$G$7-L318))</f>
        <v>0</v>
      </c>
      <c r="J318" s="2"/>
      <c r="K318" s="7">
        <f>IF(E318+60&lt;$F$11,0,IF(ROW(K318)-13-$F$11&lt;$G$9,0,$G$7/($G$8*12-$G$9)))</f>
        <v>1339.2857142857142</v>
      </c>
      <c r="L318" s="7">
        <f>SUM($K$13:K318)</f>
        <v>404464.28571428783</v>
      </c>
      <c r="M318" s="2"/>
      <c r="N318" s="2"/>
      <c r="O318" s="2"/>
      <c r="P318" s="2"/>
      <c r="Q318" s="2"/>
      <c r="R318" s="2"/>
    </row>
    <row r="319" spans="1:18" ht="12.75">
      <c r="A319" s="2"/>
      <c r="B319" s="2"/>
      <c r="C319" s="2"/>
      <c r="D319" s="28"/>
      <c r="E319" s="10">
        <v>7</v>
      </c>
      <c r="F319" s="7">
        <f t="shared" si="13"/>
        <v>0</v>
      </c>
      <c r="G319" s="7">
        <f t="shared" si="14"/>
        <v>0</v>
      </c>
      <c r="H319" s="7">
        <f>IF(K319=0,0,IF(OR(ROW(H319)-13&lt;=$G$9,L319&gt;$G$7),0,$G$7/($G$8*12-$G$9)))</f>
        <v>0</v>
      </c>
      <c r="I319" s="8">
        <f>IF(E319+60&lt;$F$11,0,IF(ROW(H319)-13-$F$11&gt;=$G$8*12,0,$G$7-L319))</f>
        <v>0</v>
      </c>
      <c r="J319" s="2"/>
      <c r="K319" s="7">
        <f>IF(E319+60&lt;$F$11,0,IF(ROW(K319)-13-$F$11&lt;$G$9,0,$G$7/($G$8*12-$G$9)))</f>
        <v>1339.2857142857142</v>
      </c>
      <c r="L319" s="7">
        <f>SUM($K$13:K319)</f>
        <v>405803.57142857357</v>
      </c>
      <c r="M319" s="2"/>
      <c r="N319" s="2"/>
      <c r="O319" s="2"/>
      <c r="P319" s="2"/>
      <c r="Q319" s="2"/>
      <c r="R319" s="2"/>
    </row>
    <row r="320" spans="1:18" ht="12.75">
      <c r="A320" s="2"/>
      <c r="B320" s="2"/>
      <c r="C320" s="2"/>
      <c r="D320" s="28"/>
      <c r="E320" s="10">
        <v>8</v>
      </c>
      <c r="F320" s="7">
        <f t="shared" si="13"/>
        <v>0</v>
      </c>
      <c r="G320" s="7">
        <f t="shared" si="14"/>
        <v>0</v>
      </c>
      <c r="H320" s="7">
        <f>IF(K320=0,0,IF(OR(ROW(H320)-13&lt;=$G$9,L320&gt;$G$7),0,$G$7/($G$8*12-$G$9)))</f>
        <v>0</v>
      </c>
      <c r="I320" s="8">
        <f>IF(E320+60&lt;$F$11,0,IF(ROW(H320)-13-$F$11&gt;=$G$8*12,0,$G$7-L320))</f>
        <v>0</v>
      </c>
      <c r="J320" s="2"/>
      <c r="K320" s="7">
        <f>IF(E320+60&lt;$F$11,0,IF(ROW(K320)-13-$F$11&lt;$G$9,0,$G$7/($G$8*12-$G$9)))</f>
        <v>1339.2857142857142</v>
      </c>
      <c r="L320" s="7">
        <f>SUM($K$13:K320)</f>
        <v>407142.85714285931</v>
      </c>
      <c r="M320" s="2"/>
      <c r="N320" s="2"/>
      <c r="O320" s="2"/>
      <c r="P320" s="2"/>
      <c r="Q320" s="2"/>
      <c r="R320" s="2"/>
    </row>
    <row r="321" spans="1:18" ht="12.75">
      <c r="A321" s="2"/>
      <c r="B321" s="2"/>
      <c r="C321" s="2"/>
      <c r="D321" s="28"/>
      <c r="E321" s="10">
        <v>9</v>
      </c>
      <c r="F321" s="7">
        <f t="shared" si="13"/>
        <v>0</v>
      </c>
      <c r="G321" s="7">
        <f t="shared" si="14"/>
        <v>0</v>
      </c>
      <c r="H321" s="7">
        <f>IF(K321=0,0,IF(OR(ROW(H321)-13&lt;=$G$9,L321&gt;$G$7),0,$G$7/($G$8*12-$G$9)))</f>
        <v>0</v>
      </c>
      <c r="I321" s="8">
        <f>IF(E321+60&lt;$F$11,0,IF(ROW(H321)-13-$F$11&gt;=$G$8*12,0,$G$7-L321))</f>
        <v>0</v>
      </c>
      <c r="J321" s="2"/>
      <c r="K321" s="7">
        <f>IF(E321+60&lt;$F$11,0,IF(ROW(K321)-13-$F$11&lt;$G$9,0,$G$7/($G$8*12-$G$9)))</f>
        <v>1339.2857142857142</v>
      </c>
      <c r="L321" s="7">
        <f>SUM($K$13:K321)</f>
        <v>408482.14285714505</v>
      </c>
      <c r="M321" s="2"/>
      <c r="N321" s="2"/>
      <c r="O321" s="2"/>
      <c r="P321" s="2"/>
      <c r="Q321" s="2"/>
      <c r="R321" s="2"/>
    </row>
    <row r="322" spans="1:18" ht="12.75">
      <c r="A322" s="2"/>
      <c r="B322" s="2"/>
      <c r="C322" s="2"/>
      <c r="D322" s="28"/>
      <c r="E322" s="10">
        <v>10</v>
      </c>
      <c r="F322" s="7">
        <f t="shared" si="13"/>
        <v>0</v>
      </c>
      <c r="G322" s="7">
        <f t="shared" si="14"/>
        <v>0</v>
      </c>
      <c r="H322" s="7">
        <f>IF(K322=0,0,IF(OR(ROW(H322)-13&lt;=$G$9,L322&gt;$G$7),0,$G$7/($G$8*12-$G$9)))</f>
        <v>0</v>
      </c>
      <c r="I322" s="8">
        <f>IF(E322+60&lt;$F$11,0,IF(ROW(H322)-13-$F$11&gt;=$G$8*12,0,$G$7-L322))</f>
        <v>0</v>
      </c>
      <c r="J322" s="2"/>
      <c r="K322" s="7">
        <f>IF(E322+60&lt;$F$11,0,IF(ROW(K322)-13-$F$11&lt;$G$9,0,$G$7/($G$8*12-$G$9)))</f>
        <v>1339.2857142857142</v>
      </c>
      <c r="L322" s="7">
        <f>SUM($K$13:K322)</f>
        <v>409821.42857143079</v>
      </c>
      <c r="M322" s="2"/>
      <c r="N322" s="2"/>
      <c r="O322" s="2"/>
      <c r="P322" s="2"/>
      <c r="Q322" s="2"/>
      <c r="R322" s="2"/>
    </row>
    <row r="323" spans="1:18" ht="12.75">
      <c r="A323" s="2"/>
      <c r="B323" s="2"/>
      <c r="C323" s="2"/>
      <c r="D323" s="28"/>
      <c r="E323" s="10">
        <v>11</v>
      </c>
      <c r="F323" s="7">
        <f t="shared" si="13"/>
        <v>0</v>
      </c>
      <c r="G323" s="7">
        <f t="shared" si="14"/>
        <v>0</v>
      </c>
      <c r="H323" s="7">
        <f>IF(K323=0,0,IF(OR(ROW(H323)-13&lt;=$G$9,L323&gt;$G$7),0,$G$7/($G$8*12-$G$9)))</f>
        <v>0</v>
      </c>
      <c r="I323" s="8">
        <f>IF(E323+60&lt;$F$11,0,IF(ROW(H323)-13-$F$11&gt;=$G$8*12,0,$G$7-L323))</f>
        <v>0</v>
      </c>
      <c r="J323" s="2"/>
      <c r="K323" s="7">
        <f>IF(E323+60&lt;$F$11,0,IF(ROW(K323)-13-$F$11&lt;$G$9,0,$G$7/($G$8*12-$G$9)))</f>
        <v>1339.2857142857142</v>
      </c>
      <c r="L323" s="7">
        <f>SUM($K$13:K323)</f>
        <v>411160.71428571653</v>
      </c>
      <c r="M323" s="2"/>
      <c r="N323" s="2"/>
      <c r="O323" s="2"/>
      <c r="P323" s="2"/>
      <c r="Q323" s="2"/>
      <c r="R323" s="2"/>
    </row>
    <row r="324" spans="1:18" ht="13.5" thickBot="1">
      <c r="A324" s="2"/>
      <c r="B324" s="2"/>
      <c r="C324" s="2"/>
      <c r="D324" s="29"/>
      <c r="E324" s="11">
        <v>12</v>
      </c>
      <c r="F324" s="12">
        <f t="shared" si="13"/>
        <v>0</v>
      </c>
      <c r="G324" s="12">
        <f t="shared" si="14"/>
        <v>0</v>
      </c>
      <c r="H324" s="12">
        <f>IF(K324=0,0,IF(OR(ROW(H324)-13&lt;=$G$9,L324&gt;$G$7),0,$G$7/($G$8*12-$G$9)))</f>
        <v>0</v>
      </c>
      <c r="I324" s="13">
        <f>IF(E324+60&lt;$F$11,0,IF(ROW(H324)-13-$F$11&gt;=$G$8*12,0,$G$7-L324))</f>
        <v>0</v>
      </c>
      <c r="J324" s="2"/>
      <c r="K324" s="7">
        <f>IF(E324+60&lt;$F$11,0,IF(ROW(K324)-13-$F$11&lt;$G$9,0,$G$7/($G$8*12-$G$9)))</f>
        <v>1339.2857142857142</v>
      </c>
      <c r="L324" s="7">
        <f>SUM($K$13:K324)</f>
        <v>412500.00000000227</v>
      </c>
      <c r="M324" s="2"/>
      <c r="N324" s="2"/>
      <c r="O324" s="2"/>
      <c r="P324" s="2"/>
      <c r="Q324" s="2"/>
      <c r="R324" s="2"/>
    </row>
    <row r="325" spans="1:18" ht="12.75">
      <c r="A325" s="2"/>
      <c r="B325" s="2"/>
      <c r="C325" s="2"/>
      <c r="D325" s="27" t="s">
        <v>34</v>
      </c>
      <c r="E325" s="5">
        <v>1</v>
      </c>
      <c r="F325" s="6">
        <f t="shared" si="13"/>
        <v>0</v>
      </c>
      <c r="G325" s="6">
        <f t="shared" si="14"/>
        <v>0</v>
      </c>
      <c r="H325" s="7">
        <f>IF(K325=0,0,IF(OR(ROW(H325)-13&lt;=$G$9,L325&gt;$G$7),0,$G$7/($G$8*12-$G$9)))</f>
        <v>0</v>
      </c>
      <c r="I325" s="14">
        <f>IF(E325+60&lt;$F$11,0,IF(ROW(H325)-13-$F$11&gt;=$G$8*12,0,$G$7-L325))</f>
        <v>0</v>
      </c>
      <c r="J325" s="2"/>
      <c r="K325" s="7">
        <f>IF(E325+60&lt;$F$11,0,IF(ROW(K325)-13-$F$11&lt;$G$9,0,$G$7/($G$8*12-$G$9)))</f>
        <v>1339.2857142857142</v>
      </c>
      <c r="L325" s="7">
        <f>SUM($K$13:K325)</f>
        <v>413839.28571428801</v>
      </c>
      <c r="M325" s="2"/>
      <c r="N325" s="2"/>
      <c r="O325" s="2"/>
      <c r="P325" s="2"/>
      <c r="Q325" s="2"/>
      <c r="R325" s="2"/>
    </row>
    <row r="326" spans="1:18" ht="12.75">
      <c r="A326" s="2"/>
      <c r="B326" s="2"/>
      <c r="C326" s="2"/>
      <c r="D326" s="28"/>
      <c r="E326" s="10">
        <v>2</v>
      </c>
      <c r="F326" s="7">
        <f t="shared" si="13"/>
        <v>0</v>
      </c>
      <c r="G326" s="7">
        <f t="shared" si="14"/>
        <v>0</v>
      </c>
      <c r="H326" s="7">
        <f>IF(K326=0,0,IF(OR(ROW(H326)-13&lt;=$G$9,L326&gt;$G$7),0,$G$7/($G$8*12-$G$9)))</f>
        <v>0</v>
      </c>
      <c r="I326" s="8">
        <f>IF(E326+60&lt;$F$11,0,IF(ROW(H326)-13-$F$11&gt;=$G$8*12,0,$G$7-L326))</f>
        <v>0</v>
      </c>
      <c r="J326" s="2"/>
      <c r="K326" s="7">
        <f>IF(E326+60&lt;$F$11,0,IF(ROW(K326)-13-$F$11&lt;$G$9,0,$G$7/($G$8*12-$G$9)))</f>
        <v>1339.2857142857142</v>
      </c>
      <c r="L326" s="7">
        <f>SUM($K$13:K326)</f>
        <v>415178.57142857375</v>
      </c>
      <c r="M326" s="2"/>
      <c r="N326" s="2"/>
      <c r="O326" s="2"/>
      <c r="P326" s="2"/>
      <c r="Q326" s="2"/>
      <c r="R326" s="2"/>
    </row>
    <row r="327" spans="1:18" ht="12.75">
      <c r="A327" s="2"/>
      <c r="B327" s="2"/>
      <c r="C327" s="2"/>
      <c r="D327" s="28"/>
      <c r="E327" s="10">
        <v>3</v>
      </c>
      <c r="F327" s="7">
        <f t="shared" si="13"/>
        <v>0</v>
      </c>
      <c r="G327" s="7">
        <f t="shared" si="14"/>
        <v>0</v>
      </c>
      <c r="H327" s="7">
        <f>IF(K327=0,0,IF(OR(ROW(H327)-13&lt;=$G$9,L327&gt;$G$7),0,$G$7/($G$8*12-$G$9)))</f>
        <v>0</v>
      </c>
      <c r="I327" s="8">
        <f>IF(E327+60&lt;$F$11,0,IF(ROW(H327)-13-$F$11&gt;=$G$8*12,0,$G$7-L327))</f>
        <v>0</v>
      </c>
      <c r="J327" s="2"/>
      <c r="K327" s="7">
        <f>IF(E327+60&lt;$F$11,0,IF(ROW(K327)-13-$F$11&lt;$G$9,0,$G$7/($G$8*12-$G$9)))</f>
        <v>1339.2857142857142</v>
      </c>
      <c r="L327" s="7">
        <f>SUM($K$13:K327)</f>
        <v>416517.85714285949</v>
      </c>
      <c r="M327" s="2"/>
      <c r="N327" s="2"/>
      <c r="O327" s="2"/>
      <c r="P327" s="2"/>
      <c r="Q327" s="2"/>
      <c r="R327" s="2"/>
    </row>
    <row r="328" spans="1:18" ht="12.75">
      <c r="A328" s="2"/>
      <c r="B328" s="2"/>
      <c r="C328" s="2"/>
      <c r="D328" s="28"/>
      <c r="E328" s="10">
        <v>4</v>
      </c>
      <c r="F328" s="7">
        <f t="shared" si="13"/>
        <v>0</v>
      </c>
      <c r="G328" s="7">
        <f t="shared" si="14"/>
        <v>0</v>
      </c>
      <c r="H328" s="7">
        <f>IF(K328=0,0,IF(OR(ROW(H328)-13&lt;=$G$9,L328&gt;$G$7),0,$G$7/($G$8*12-$G$9)))</f>
        <v>0</v>
      </c>
      <c r="I328" s="8">
        <f>IF(E328+60&lt;$F$11,0,IF(ROW(H328)-13-$F$11&gt;=$G$8*12,0,$G$7-L328))</f>
        <v>0</v>
      </c>
      <c r="J328" s="2"/>
      <c r="K328" s="7">
        <f>IF(E328+60&lt;$F$11,0,IF(ROW(K328)-13-$F$11&lt;$G$9,0,$G$7/($G$8*12-$G$9)))</f>
        <v>1339.2857142857142</v>
      </c>
      <c r="L328" s="7">
        <f>SUM($K$13:K328)</f>
        <v>417857.14285714523</v>
      </c>
      <c r="M328" s="2"/>
      <c r="N328" s="2"/>
      <c r="O328" s="2"/>
      <c r="P328" s="2"/>
      <c r="Q328" s="2"/>
      <c r="R328" s="2"/>
    </row>
    <row r="329" spans="1:18" ht="12.75">
      <c r="A329" s="2"/>
      <c r="B329" s="2"/>
      <c r="C329" s="2"/>
      <c r="D329" s="28"/>
      <c r="E329" s="10">
        <v>5</v>
      </c>
      <c r="F329" s="7">
        <f t="shared" si="13"/>
        <v>0</v>
      </c>
      <c r="G329" s="7">
        <f t="shared" si="14"/>
        <v>0</v>
      </c>
      <c r="H329" s="7">
        <f>IF(K329=0,0,IF(OR(ROW(H329)-13&lt;=$G$9,L329&gt;$G$7),0,$G$7/($G$8*12-$G$9)))</f>
        <v>0</v>
      </c>
      <c r="I329" s="8">
        <f>IF(E329+60&lt;$F$11,0,IF(ROW(H329)-13-$F$11&gt;=$G$8*12,0,$G$7-L329))</f>
        <v>0</v>
      </c>
      <c r="J329" s="2"/>
      <c r="K329" s="7">
        <f>IF(E329+60&lt;$F$11,0,IF(ROW(K329)-13-$F$11&lt;$G$9,0,$G$7/($G$8*12-$G$9)))</f>
        <v>1339.2857142857142</v>
      </c>
      <c r="L329" s="7">
        <f>SUM($K$13:K329)</f>
        <v>419196.42857143097</v>
      </c>
      <c r="M329" s="2"/>
      <c r="N329" s="2"/>
      <c r="O329" s="2"/>
      <c r="P329" s="2"/>
      <c r="Q329" s="2"/>
      <c r="R329" s="2"/>
    </row>
    <row r="330" spans="1:18" ht="12.75">
      <c r="A330" s="2"/>
      <c r="B330" s="2"/>
      <c r="C330" s="2"/>
      <c r="D330" s="28"/>
      <c r="E330" s="10">
        <v>6</v>
      </c>
      <c r="F330" s="7">
        <f t="shared" si="13"/>
        <v>0</v>
      </c>
      <c r="G330" s="7">
        <f t="shared" si="14"/>
        <v>0</v>
      </c>
      <c r="H330" s="7">
        <f>IF(K330=0,0,IF(OR(ROW(H330)-13&lt;=$G$9,L330&gt;$G$7),0,$G$7/($G$8*12-$G$9)))</f>
        <v>0</v>
      </c>
      <c r="I330" s="8">
        <f>IF(E330+60&lt;$F$11,0,IF(ROW(H330)-13-$F$11&gt;=$G$8*12,0,$G$7-L330))</f>
        <v>0</v>
      </c>
      <c r="J330" s="2"/>
      <c r="K330" s="7">
        <f>IF(E330+60&lt;$F$11,0,IF(ROW(K330)-13-$F$11&lt;$G$9,0,$G$7/($G$8*12-$G$9)))</f>
        <v>1339.2857142857142</v>
      </c>
      <c r="L330" s="7">
        <f>SUM($K$13:K330)</f>
        <v>420535.71428571671</v>
      </c>
      <c r="M330" s="2"/>
      <c r="N330" s="2"/>
      <c r="O330" s="2"/>
      <c r="P330" s="2"/>
      <c r="Q330" s="2"/>
      <c r="R330" s="2"/>
    </row>
    <row r="331" spans="1:18" ht="12.75">
      <c r="A331" s="2"/>
      <c r="B331" s="2"/>
      <c r="C331" s="2"/>
      <c r="D331" s="28"/>
      <c r="E331" s="10">
        <v>7</v>
      </c>
      <c r="F331" s="7">
        <f t="shared" si="13"/>
        <v>0</v>
      </c>
      <c r="G331" s="7">
        <f t="shared" si="14"/>
        <v>0</v>
      </c>
      <c r="H331" s="7">
        <f>IF(K331=0,0,IF(OR(ROW(H331)-13&lt;=$G$9,L331&gt;$G$7),0,$G$7/($G$8*12-$G$9)))</f>
        <v>0</v>
      </c>
      <c r="I331" s="8">
        <f>IF(E331+60&lt;$F$11,0,IF(ROW(H331)-13-$F$11&gt;=$G$8*12,0,$G$7-L331))</f>
        <v>0</v>
      </c>
      <c r="J331" s="2"/>
      <c r="K331" s="7">
        <f>IF(E331+60&lt;$F$11,0,IF(ROW(K331)-13-$F$11&lt;$G$9,0,$G$7/($G$8*12-$G$9)))</f>
        <v>1339.2857142857142</v>
      </c>
      <c r="L331" s="7">
        <f>SUM($K$13:K331)</f>
        <v>421875.00000000244</v>
      </c>
      <c r="M331" s="2"/>
      <c r="N331" s="2"/>
      <c r="O331" s="2"/>
      <c r="P331" s="2"/>
      <c r="Q331" s="2"/>
      <c r="R331" s="2"/>
    </row>
    <row r="332" spans="1:18" ht="12.75">
      <c r="A332" s="2"/>
      <c r="B332" s="2"/>
      <c r="C332" s="2"/>
      <c r="D332" s="28"/>
      <c r="E332" s="10">
        <v>8</v>
      </c>
      <c r="F332" s="7">
        <f t="shared" si="13"/>
        <v>0</v>
      </c>
      <c r="G332" s="7">
        <f t="shared" si="14"/>
        <v>0</v>
      </c>
      <c r="H332" s="7">
        <f>IF(K332=0,0,IF(OR(ROW(H332)-13&lt;=$G$9,L332&gt;$G$7),0,$G$7/($G$8*12-$G$9)))</f>
        <v>0</v>
      </c>
      <c r="I332" s="8">
        <f>IF(E332+60&lt;$F$11,0,IF(ROW(H332)-13-$F$11&gt;=$G$8*12,0,$G$7-L332))</f>
        <v>0</v>
      </c>
      <c r="J332" s="2"/>
      <c r="K332" s="7">
        <f>IF(E332+60&lt;$F$11,0,IF(ROW(K332)-13-$F$11&lt;$G$9,0,$G$7/($G$8*12-$G$9)))</f>
        <v>1339.2857142857142</v>
      </c>
      <c r="L332" s="7">
        <f>SUM($K$13:K332)</f>
        <v>423214.28571428818</v>
      </c>
      <c r="M332" s="2"/>
      <c r="N332" s="2"/>
      <c r="O332" s="2"/>
      <c r="P332" s="2"/>
      <c r="Q332" s="2"/>
      <c r="R332" s="2"/>
    </row>
    <row r="333" spans="1:18" ht="12.75">
      <c r="A333" s="2"/>
      <c r="B333" s="2"/>
      <c r="C333" s="2"/>
      <c r="D333" s="28"/>
      <c r="E333" s="10">
        <v>9</v>
      </c>
      <c r="F333" s="7">
        <f t="shared" si="13"/>
        <v>0</v>
      </c>
      <c r="G333" s="7">
        <f t="shared" si="14"/>
        <v>0</v>
      </c>
      <c r="H333" s="7">
        <f>IF(K333=0,0,IF(OR(ROW(H333)-13&lt;=$G$9,L333&gt;$G$7),0,$G$7/($G$8*12-$G$9)))</f>
        <v>0</v>
      </c>
      <c r="I333" s="8">
        <f>IF(E333+60&lt;$F$11,0,IF(ROW(H333)-13-$F$11&gt;=$G$8*12,0,$G$7-L333))</f>
        <v>0</v>
      </c>
      <c r="J333" s="2"/>
      <c r="K333" s="7">
        <f>IF(E333+60&lt;$F$11,0,IF(ROW(K333)-13-$F$11&lt;$G$9,0,$G$7/($G$8*12-$G$9)))</f>
        <v>1339.2857142857142</v>
      </c>
      <c r="L333" s="7">
        <f>SUM($K$13:K333)</f>
        <v>424553.57142857392</v>
      </c>
      <c r="M333" s="2"/>
      <c r="N333" s="2"/>
      <c r="O333" s="2"/>
      <c r="P333" s="2"/>
      <c r="Q333" s="2"/>
      <c r="R333" s="2"/>
    </row>
    <row r="334" spans="1:18" ht="12.75">
      <c r="A334" s="2"/>
      <c r="B334" s="2"/>
      <c r="C334" s="2"/>
      <c r="D334" s="28"/>
      <c r="E334" s="10">
        <v>10</v>
      </c>
      <c r="F334" s="7">
        <f t="shared" si="13"/>
        <v>0</v>
      </c>
      <c r="G334" s="7">
        <f t="shared" si="14"/>
        <v>0</v>
      </c>
      <c r="H334" s="7">
        <f>IF(K334=0,0,IF(OR(ROW(H334)-13&lt;=$G$9,L334&gt;$G$7),0,$G$7/($G$8*12-$G$9)))</f>
        <v>0</v>
      </c>
      <c r="I334" s="8">
        <f>IF(E334+60&lt;$F$11,0,IF(ROW(H334)-13-$F$11&gt;=$G$8*12,0,$G$7-L334))</f>
        <v>0</v>
      </c>
      <c r="J334" s="2"/>
      <c r="K334" s="7">
        <f>IF(E334+60&lt;$F$11,0,IF(ROW(K334)-13-$F$11&lt;$G$9,0,$G$7/($G$8*12-$G$9)))</f>
        <v>1339.2857142857142</v>
      </c>
      <c r="L334" s="7">
        <f>SUM($K$13:K334)</f>
        <v>425892.85714285966</v>
      </c>
      <c r="M334" s="2"/>
      <c r="N334" s="2"/>
      <c r="O334" s="2"/>
      <c r="P334" s="2"/>
      <c r="Q334" s="2"/>
      <c r="R334" s="2"/>
    </row>
    <row r="335" spans="1:18" ht="12.75">
      <c r="A335" s="2"/>
      <c r="B335" s="2"/>
      <c r="C335" s="2"/>
      <c r="D335" s="28"/>
      <c r="E335" s="10">
        <v>11</v>
      </c>
      <c r="F335" s="7">
        <f t="shared" si="13"/>
        <v>0</v>
      </c>
      <c r="G335" s="7">
        <f t="shared" si="14"/>
        <v>0</v>
      </c>
      <c r="H335" s="7">
        <f>IF(K335=0,0,IF(OR(ROW(H335)-13&lt;=$G$9,L335&gt;$G$7),0,$G$7/($G$8*12-$G$9)))</f>
        <v>0</v>
      </c>
      <c r="I335" s="8">
        <f>IF(E335+60&lt;$F$11,0,IF(ROW(H335)-13-$F$11&gt;=$G$8*12,0,$G$7-L335))</f>
        <v>0</v>
      </c>
      <c r="J335" s="2"/>
      <c r="K335" s="7">
        <f>IF(E335+60&lt;$F$11,0,IF(ROW(K335)-13-$F$11&lt;$G$9,0,$G$7/($G$8*12-$G$9)))</f>
        <v>1339.2857142857142</v>
      </c>
      <c r="L335" s="7">
        <f>SUM($K$13:K335)</f>
        <v>427232.1428571454</v>
      </c>
      <c r="M335" s="2"/>
      <c r="N335" s="2"/>
      <c r="O335" s="2"/>
      <c r="P335" s="2"/>
      <c r="Q335" s="2"/>
      <c r="R335" s="2"/>
    </row>
    <row r="336" spans="1:18" ht="13.5" thickBot="1">
      <c r="A336" s="2"/>
      <c r="B336" s="2"/>
      <c r="C336" s="2"/>
      <c r="D336" s="29"/>
      <c r="E336" s="11">
        <v>12</v>
      </c>
      <c r="F336" s="12">
        <f t="shared" si="13"/>
        <v>0</v>
      </c>
      <c r="G336" s="12">
        <f t="shared" si="14"/>
        <v>0</v>
      </c>
      <c r="H336" s="12">
        <f>IF(K336=0,0,IF(OR(ROW(H336)-13&lt;=$G$9,L336&gt;$G$7),0,$G$7/($G$8*12-$G$9)))</f>
        <v>0</v>
      </c>
      <c r="I336" s="13">
        <f>IF(E336+60&lt;$F$11,0,IF(ROW(H336)-13-$F$11&gt;=$G$8*12,0,$G$7-L336))</f>
        <v>0</v>
      </c>
      <c r="J336" s="2"/>
      <c r="K336" s="7">
        <f>IF(E336+60&lt;$F$11,0,IF(ROW(K336)-13-$F$11&lt;$G$9,0,$G$7/($G$8*12-$G$9)))</f>
        <v>1339.2857142857142</v>
      </c>
      <c r="L336" s="7">
        <f>SUM($K$13:K336)</f>
        <v>428571.42857143114</v>
      </c>
      <c r="M336" s="2"/>
      <c r="N336" s="2"/>
      <c r="O336" s="2"/>
      <c r="P336" s="2"/>
      <c r="Q336" s="2"/>
      <c r="R336" s="2"/>
    </row>
    <row r="337" spans="1:18" ht="12.75">
      <c r="A337" s="2"/>
      <c r="B337" s="2"/>
      <c r="C337" s="2"/>
      <c r="D337" s="27" t="s">
        <v>35</v>
      </c>
      <c r="E337" s="5">
        <v>1</v>
      </c>
      <c r="F337" s="6">
        <f t="shared" si="13"/>
        <v>0</v>
      </c>
      <c r="G337" s="6">
        <f t="shared" si="14"/>
        <v>0</v>
      </c>
      <c r="H337" s="7">
        <f>IF(K337=0,0,IF(OR(ROW(H337)-13&lt;=$G$9,L337&gt;$G$7),0,$G$7/($G$8*12-$G$9)))</f>
        <v>0</v>
      </c>
      <c r="I337" s="14">
        <f>IF(E337+60&lt;$F$11,0,IF(ROW(H337)-13-$F$11&gt;=$G$8*12,0,$G$7-L337))</f>
        <v>0</v>
      </c>
      <c r="J337" s="2"/>
      <c r="K337" s="7">
        <f>IF(E337+60&lt;$F$11,0,IF(ROW(K337)-13-$F$11&lt;$G$9,0,$G$7/($G$8*12-$G$9)))</f>
        <v>1339.2857142857142</v>
      </c>
      <c r="L337" s="7">
        <f>SUM($K$13:K337)</f>
        <v>429910.71428571688</v>
      </c>
      <c r="M337" s="2"/>
      <c r="N337" s="2"/>
      <c r="O337" s="2"/>
      <c r="P337" s="2"/>
      <c r="Q337" s="2"/>
      <c r="R337" s="2"/>
    </row>
    <row r="338" spans="1:18" ht="12.75">
      <c r="A338" s="2"/>
      <c r="B338" s="2"/>
      <c r="C338" s="2"/>
      <c r="D338" s="28"/>
      <c r="E338" s="10">
        <v>2</v>
      </c>
      <c r="F338" s="7">
        <f t="shared" si="13"/>
        <v>0</v>
      </c>
      <c r="G338" s="7">
        <f t="shared" si="14"/>
        <v>0</v>
      </c>
      <c r="H338" s="7">
        <f>IF(K338=0,0,IF(OR(ROW(H338)-13&lt;=$G$9,L338&gt;$G$7),0,$G$7/($G$8*12-$G$9)))</f>
        <v>0</v>
      </c>
      <c r="I338" s="8">
        <f>IF(E338+60&lt;$F$11,0,IF(ROW(H338)-13-$F$11&gt;=$G$8*12,0,$G$7-L338))</f>
        <v>0</v>
      </c>
      <c r="J338" s="2"/>
      <c r="K338" s="7">
        <f>IF(E338+60&lt;$F$11,0,IF(ROW(K338)-13-$F$11&lt;$G$9,0,$G$7/($G$8*12-$G$9)))</f>
        <v>1339.2857142857142</v>
      </c>
      <c r="L338" s="7">
        <f>SUM($K$13:K338)</f>
        <v>431250.00000000262</v>
      </c>
      <c r="M338" s="2"/>
      <c r="N338" s="2"/>
      <c r="O338" s="2"/>
      <c r="P338" s="2"/>
      <c r="Q338" s="2"/>
      <c r="R338" s="2"/>
    </row>
    <row r="339" spans="1:18" ht="12.75">
      <c r="A339" s="2"/>
      <c r="B339" s="2"/>
      <c r="C339" s="2"/>
      <c r="D339" s="28"/>
      <c r="E339" s="10">
        <v>3</v>
      </c>
      <c r="F339" s="7">
        <f t="shared" si="13"/>
        <v>0</v>
      </c>
      <c r="G339" s="7">
        <f t="shared" si="14"/>
        <v>0</v>
      </c>
      <c r="H339" s="7">
        <f>IF(K339=0,0,IF(OR(ROW(H339)-13&lt;=$G$9,L339&gt;$G$7),0,$G$7/($G$8*12-$G$9)))</f>
        <v>0</v>
      </c>
      <c r="I339" s="8">
        <f>IF(E339+60&lt;$F$11,0,IF(ROW(H339)-13-$F$11&gt;=$G$8*12,0,$G$7-L339))</f>
        <v>0</v>
      </c>
      <c r="J339" s="2"/>
      <c r="K339" s="7">
        <f>IF(E339+60&lt;$F$11,0,IF(ROW(K339)-13-$F$11&lt;$G$9,0,$G$7/($G$8*12-$G$9)))</f>
        <v>1339.2857142857142</v>
      </c>
      <c r="L339" s="7">
        <f>SUM($K$13:K339)</f>
        <v>432589.28571428836</v>
      </c>
      <c r="M339" s="2"/>
      <c r="N339" s="2"/>
      <c r="O339" s="2"/>
      <c r="P339" s="2"/>
      <c r="Q339" s="2"/>
      <c r="R339" s="2"/>
    </row>
    <row r="340" spans="1:18" ht="12.75">
      <c r="A340" s="2"/>
      <c r="B340" s="2"/>
      <c r="C340" s="2"/>
      <c r="D340" s="28"/>
      <c r="E340" s="10">
        <v>4</v>
      </c>
      <c r="F340" s="7">
        <f t="shared" si="13"/>
        <v>0</v>
      </c>
      <c r="G340" s="7">
        <f t="shared" si="14"/>
        <v>0</v>
      </c>
      <c r="H340" s="7">
        <f>IF(K340=0,0,IF(OR(ROW(H340)-13&lt;=$G$9,L340&gt;$G$7),0,$G$7/($G$8*12-$G$9)))</f>
        <v>0</v>
      </c>
      <c r="I340" s="8">
        <f>IF(E340+60&lt;$F$11,0,IF(ROW(H340)-13-$F$11&gt;=$G$8*12,0,$G$7-L340))</f>
        <v>0</v>
      </c>
      <c r="J340" s="2"/>
      <c r="K340" s="7">
        <f>IF(E340+60&lt;$F$11,0,IF(ROW(K340)-13-$F$11&lt;$G$9,0,$G$7/($G$8*12-$G$9)))</f>
        <v>1339.2857142857142</v>
      </c>
      <c r="L340" s="7">
        <f>SUM($K$13:K340)</f>
        <v>433928.5714285741</v>
      </c>
      <c r="M340" s="2"/>
      <c r="N340" s="2"/>
      <c r="O340" s="2"/>
      <c r="P340" s="2"/>
      <c r="Q340" s="2"/>
      <c r="R340" s="2"/>
    </row>
    <row r="341" spans="1:18" ht="12.75">
      <c r="A341" s="2"/>
      <c r="B341" s="2"/>
      <c r="C341" s="2"/>
      <c r="D341" s="28"/>
      <c r="E341" s="10">
        <v>5</v>
      </c>
      <c r="F341" s="7">
        <f t="shared" si="13"/>
        <v>0</v>
      </c>
      <c r="G341" s="7">
        <f t="shared" si="14"/>
        <v>0</v>
      </c>
      <c r="H341" s="7">
        <f>IF(K341=0,0,IF(OR(ROW(H341)-13&lt;=$G$9,L341&gt;$G$7),0,$G$7/($G$8*12-$G$9)))</f>
        <v>0</v>
      </c>
      <c r="I341" s="8">
        <f>IF(E341+60&lt;$F$11,0,IF(ROW(H341)-13-$F$11&gt;=$G$8*12,0,$G$7-L341))</f>
        <v>0</v>
      </c>
      <c r="J341" s="2"/>
      <c r="K341" s="7">
        <f>IF(E341+60&lt;$F$11,0,IF(ROW(K341)-13-$F$11&lt;$G$9,0,$G$7/($G$8*12-$G$9)))</f>
        <v>1339.2857142857142</v>
      </c>
      <c r="L341" s="7">
        <f>SUM($K$13:K341)</f>
        <v>435267.85714285984</v>
      </c>
      <c r="M341" s="2"/>
      <c r="N341" s="2"/>
      <c r="O341" s="2"/>
      <c r="P341" s="2"/>
      <c r="Q341" s="2"/>
      <c r="R341" s="2"/>
    </row>
    <row r="342" spans="1:18" ht="12.75">
      <c r="A342" s="2"/>
      <c r="B342" s="2"/>
      <c r="C342" s="2"/>
      <c r="D342" s="28"/>
      <c r="E342" s="10">
        <v>6</v>
      </c>
      <c r="F342" s="7">
        <f t="shared" si="13"/>
        <v>0</v>
      </c>
      <c r="G342" s="7">
        <f t="shared" si="14"/>
        <v>0</v>
      </c>
      <c r="H342" s="7">
        <f>IF(K342=0,0,IF(OR(ROW(H342)-13&lt;=$G$9,L342&gt;$G$7),0,$G$7/($G$8*12-$G$9)))</f>
        <v>0</v>
      </c>
      <c r="I342" s="8">
        <f>IF(E342+60&lt;$F$11,0,IF(ROW(H342)-13-$F$11&gt;=$G$8*12,0,$G$7-L342))</f>
        <v>0</v>
      </c>
      <c r="J342" s="2"/>
      <c r="K342" s="7">
        <f>IF(E342+60&lt;$F$11,0,IF(ROW(K342)-13-$F$11&lt;$G$9,0,$G$7/($G$8*12-$G$9)))</f>
        <v>1339.2857142857142</v>
      </c>
      <c r="L342" s="7">
        <f>SUM($K$13:K342)</f>
        <v>436607.14285714558</v>
      </c>
      <c r="M342" s="2"/>
      <c r="N342" s="2"/>
      <c r="O342" s="2"/>
      <c r="P342" s="2"/>
      <c r="Q342" s="2"/>
      <c r="R342" s="2"/>
    </row>
    <row r="343" spans="1:18" ht="12.75">
      <c r="A343" s="2"/>
      <c r="B343" s="2"/>
      <c r="C343" s="2"/>
      <c r="D343" s="28"/>
      <c r="E343" s="10">
        <v>7</v>
      </c>
      <c r="F343" s="7">
        <f t="shared" si="13"/>
        <v>0</v>
      </c>
      <c r="G343" s="7">
        <f t="shared" si="14"/>
        <v>0</v>
      </c>
      <c r="H343" s="7">
        <f>IF(K343=0,0,IF(OR(ROW(H343)-13&lt;=$G$9,L343&gt;$G$7),0,$G$7/($G$8*12-$G$9)))</f>
        <v>0</v>
      </c>
      <c r="I343" s="8">
        <f>IF(E343+60&lt;$F$11,0,IF(ROW(H343)-13-$F$11&gt;=$G$8*12,0,$G$7-L343))</f>
        <v>0</v>
      </c>
      <c r="J343" s="2"/>
      <c r="K343" s="7">
        <f>IF(E343+60&lt;$F$11,0,IF(ROW(K343)-13-$F$11&lt;$G$9,0,$G$7/($G$8*12-$G$9)))</f>
        <v>1339.2857142857142</v>
      </c>
      <c r="L343" s="7">
        <f>SUM($K$13:K343)</f>
        <v>437946.42857143132</v>
      </c>
      <c r="M343" s="2"/>
      <c r="N343" s="2"/>
      <c r="O343" s="2"/>
      <c r="P343" s="2"/>
      <c r="Q343" s="2"/>
      <c r="R343" s="2"/>
    </row>
    <row r="344" spans="1:18" ht="12.75">
      <c r="A344" s="2"/>
      <c r="B344" s="2"/>
      <c r="C344" s="2"/>
      <c r="D344" s="28"/>
      <c r="E344" s="10">
        <v>8</v>
      </c>
      <c r="F344" s="7">
        <f t="shared" si="13"/>
        <v>0</v>
      </c>
      <c r="G344" s="7">
        <f t="shared" si="14"/>
        <v>0</v>
      </c>
      <c r="H344" s="7">
        <f>IF(K344=0,0,IF(OR(ROW(H344)-13&lt;=$G$9,L344&gt;$G$7),0,$G$7/($G$8*12-$G$9)))</f>
        <v>0</v>
      </c>
      <c r="I344" s="8">
        <f>IF(E344+60&lt;$F$11,0,IF(ROW(H344)-13-$F$11&gt;=$G$8*12,0,$G$7-L344))</f>
        <v>0</v>
      </c>
      <c r="J344" s="2"/>
      <c r="K344" s="7">
        <f>IF(E344+60&lt;$F$11,0,IF(ROW(K344)-13-$F$11&lt;$G$9,0,$G$7/($G$8*12-$G$9)))</f>
        <v>1339.2857142857142</v>
      </c>
      <c r="L344" s="7">
        <f>SUM($K$13:K344)</f>
        <v>439285.71428571705</v>
      </c>
      <c r="M344" s="2"/>
      <c r="N344" s="2"/>
      <c r="O344" s="2"/>
      <c r="P344" s="2"/>
      <c r="Q344" s="2"/>
      <c r="R344" s="2"/>
    </row>
    <row r="345" spans="1:18" ht="12.75">
      <c r="A345" s="2"/>
      <c r="B345" s="2"/>
      <c r="C345" s="2"/>
      <c r="D345" s="28"/>
      <c r="E345" s="10">
        <v>9</v>
      </c>
      <c r="F345" s="7">
        <f t="shared" si="13"/>
        <v>0</v>
      </c>
      <c r="G345" s="7">
        <f t="shared" si="14"/>
        <v>0</v>
      </c>
      <c r="H345" s="7">
        <f>IF(K345=0,0,IF(OR(ROW(H345)-13&lt;=$G$9,L345&gt;$G$7),0,$G$7/($G$8*12-$G$9)))</f>
        <v>0</v>
      </c>
      <c r="I345" s="8">
        <f>IF(E345+60&lt;$F$11,0,IF(ROW(H345)-13-$F$11&gt;=$G$8*12,0,$G$7-L345))</f>
        <v>0</v>
      </c>
      <c r="J345" s="2"/>
      <c r="K345" s="7">
        <f>IF(E345+60&lt;$F$11,0,IF(ROW(K345)-13-$F$11&lt;$G$9,0,$G$7/($G$8*12-$G$9)))</f>
        <v>1339.2857142857142</v>
      </c>
      <c r="L345" s="7">
        <f>SUM($K$13:K345)</f>
        <v>440625.00000000279</v>
      </c>
      <c r="M345" s="2"/>
      <c r="N345" s="2"/>
      <c r="O345" s="2"/>
      <c r="P345" s="2"/>
      <c r="Q345" s="2"/>
      <c r="R345" s="2"/>
    </row>
    <row r="346" spans="1:18" ht="12.75">
      <c r="A346" s="2"/>
      <c r="B346" s="2"/>
      <c r="C346" s="2"/>
      <c r="D346" s="28"/>
      <c r="E346" s="10">
        <v>10</v>
      </c>
      <c r="F346" s="7">
        <f t="shared" si="13"/>
        <v>0</v>
      </c>
      <c r="G346" s="7">
        <f t="shared" si="14"/>
        <v>0</v>
      </c>
      <c r="H346" s="7">
        <f>IF(K346=0,0,IF(OR(ROW(H346)-13&lt;=$G$9,L346&gt;$G$7),0,$G$7/($G$8*12-$G$9)))</f>
        <v>0</v>
      </c>
      <c r="I346" s="8">
        <f>IF(E346+60&lt;$F$11,0,IF(ROW(H346)-13-$F$11&gt;=$G$8*12,0,$G$7-L346))</f>
        <v>0</v>
      </c>
      <c r="J346" s="2"/>
      <c r="K346" s="7">
        <f>IF(E346+60&lt;$F$11,0,IF(ROW(K346)-13-$F$11&lt;$G$9,0,$G$7/($G$8*12-$G$9)))</f>
        <v>1339.2857142857142</v>
      </c>
      <c r="L346" s="7">
        <f>SUM($K$13:K346)</f>
        <v>441964.28571428853</v>
      </c>
      <c r="M346" s="2"/>
      <c r="N346" s="2"/>
      <c r="O346" s="2"/>
      <c r="P346" s="2"/>
      <c r="Q346" s="2"/>
      <c r="R346" s="2"/>
    </row>
    <row r="347" spans="1:18" ht="12.75">
      <c r="A347" s="2"/>
      <c r="B347" s="2"/>
      <c r="C347" s="2"/>
      <c r="D347" s="28"/>
      <c r="E347" s="10">
        <v>11</v>
      </c>
      <c r="F347" s="7">
        <f t="shared" si="13"/>
        <v>0</v>
      </c>
      <c r="G347" s="7">
        <f t="shared" si="14"/>
        <v>0</v>
      </c>
      <c r="H347" s="7">
        <f>IF(K347=0,0,IF(OR(ROW(H347)-13&lt;=$G$9,L347&gt;$G$7),0,$G$7/($G$8*12-$G$9)))</f>
        <v>0</v>
      </c>
      <c r="I347" s="8">
        <f>IF(E347+60&lt;$F$11,0,IF(ROW(H347)-13-$F$11&gt;=$G$8*12,0,$G$7-L347))</f>
        <v>0</v>
      </c>
      <c r="J347" s="2"/>
      <c r="K347" s="7">
        <f>IF(E347+60&lt;$F$11,0,IF(ROW(K347)-13-$F$11&lt;$G$9,0,$G$7/($G$8*12-$G$9)))</f>
        <v>1339.2857142857142</v>
      </c>
      <c r="L347" s="7">
        <f>SUM($K$13:K347)</f>
        <v>443303.57142857427</v>
      </c>
      <c r="M347" s="2"/>
      <c r="N347" s="2"/>
      <c r="O347" s="2"/>
      <c r="P347" s="2"/>
      <c r="Q347" s="2"/>
      <c r="R347" s="2"/>
    </row>
    <row r="348" spans="1:18" ht="13.5" thickBot="1">
      <c r="A348" s="2"/>
      <c r="B348" s="2"/>
      <c r="C348" s="2"/>
      <c r="D348" s="29"/>
      <c r="E348" s="11">
        <v>12</v>
      </c>
      <c r="F348" s="12">
        <f t="shared" si="13"/>
        <v>0</v>
      </c>
      <c r="G348" s="12">
        <f t="shared" si="14"/>
        <v>0</v>
      </c>
      <c r="H348" s="12">
        <f>IF(K348=0,0,IF(OR(ROW(H348)-13&lt;=$G$9,L348&gt;$G$7),0,$G$7/($G$8*12-$G$9)))</f>
        <v>0</v>
      </c>
      <c r="I348" s="13">
        <f>IF(E348+60&lt;$F$11,0,IF(ROW(H348)-13-$F$11&gt;=$G$8*12,0,$G$7-L348))</f>
        <v>0</v>
      </c>
      <c r="J348" s="2"/>
      <c r="K348" s="7">
        <f>IF(E348+60&lt;$F$11,0,IF(ROW(K348)-13-$F$11&lt;$G$9,0,$G$7/($G$8*12-$G$9)))</f>
        <v>1339.2857142857142</v>
      </c>
      <c r="L348" s="7">
        <f>SUM($K$13:K348)</f>
        <v>444642.85714286001</v>
      </c>
      <c r="M348" s="2"/>
      <c r="N348" s="2"/>
      <c r="O348" s="2"/>
      <c r="P348" s="2"/>
      <c r="Q348" s="2"/>
      <c r="R348" s="2"/>
    </row>
    <row r="349" spans="1:18" ht="12.75">
      <c r="A349" s="2"/>
      <c r="B349" s="2"/>
      <c r="C349" s="2"/>
      <c r="D349" s="27" t="s">
        <v>36</v>
      </c>
      <c r="E349" s="5">
        <v>1</v>
      </c>
      <c r="F349" s="6">
        <f t="shared" si="13"/>
        <v>0</v>
      </c>
      <c r="G349" s="6">
        <f t="shared" si="14"/>
        <v>0</v>
      </c>
      <c r="H349" s="7">
        <f>IF(K349=0,0,IF(OR(ROW(H349)-13&lt;=$G$9,L349&gt;$G$7),0,$G$7/($G$8*12-$G$9)))</f>
        <v>0</v>
      </c>
      <c r="I349" s="14">
        <f>IF(E349+60&lt;$F$11,0,IF(ROW(H349)-13-$F$11&gt;=$G$8*12,0,$G$7-L349))</f>
        <v>0</v>
      </c>
      <c r="J349" s="2"/>
      <c r="K349" s="7">
        <f>IF(E349+60&lt;$F$11,0,IF(ROW(K349)-13-$F$11&lt;$G$9,0,$G$7/($G$8*12-$G$9)))</f>
        <v>1339.2857142857142</v>
      </c>
      <c r="L349" s="7">
        <f>SUM($K$13:K349)</f>
        <v>445982.14285714575</v>
      </c>
      <c r="M349" s="2"/>
      <c r="N349" s="2"/>
      <c r="O349" s="2"/>
      <c r="P349" s="2"/>
      <c r="Q349" s="2"/>
      <c r="R349" s="2"/>
    </row>
    <row r="350" spans="1:18" ht="12.75">
      <c r="A350" s="2"/>
      <c r="B350" s="2"/>
      <c r="C350" s="2"/>
      <c r="D350" s="28"/>
      <c r="E350" s="10">
        <v>2</v>
      </c>
      <c r="F350" s="7">
        <f t="shared" si="13"/>
        <v>0</v>
      </c>
      <c r="G350" s="7">
        <f t="shared" si="14"/>
        <v>0</v>
      </c>
      <c r="H350" s="7">
        <f>IF(K350=0,0,IF(OR(ROW(H350)-13&lt;=$G$9,L350&gt;$G$7),0,$G$7/($G$8*12-$G$9)))</f>
        <v>0</v>
      </c>
      <c r="I350" s="8">
        <f>IF(E350+60&lt;$F$11,0,IF(ROW(H350)-13-$F$11&gt;=$G$8*12,0,$G$7-L350))</f>
        <v>0</v>
      </c>
      <c r="J350" s="2"/>
      <c r="K350" s="7">
        <f>IF(E350+60&lt;$F$11,0,IF(ROW(K350)-13-$F$11&lt;$G$9,0,$G$7/($G$8*12-$G$9)))</f>
        <v>1339.2857142857142</v>
      </c>
      <c r="L350" s="7">
        <f>SUM($K$13:K350)</f>
        <v>447321.42857143149</v>
      </c>
      <c r="M350" s="2"/>
      <c r="N350" s="2"/>
      <c r="O350" s="2"/>
      <c r="P350" s="2"/>
      <c r="Q350" s="2"/>
      <c r="R350" s="2"/>
    </row>
    <row r="351" spans="1:18" ht="12.75">
      <c r="A351" s="2"/>
      <c r="B351" s="2"/>
      <c r="C351" s="2"/>
      <c r="D351" s="28"/>
      <c r="E351" s="10">
        <v>3</v>
      </c>
      <c r="F351" s="7">
        <f t="shared" si="13"/>
        <v>0</v>
      </c>
      <c r="G351" s="7">
        <f t="shared" si="14"/>
        <v>0</v>
      </c>
      <c r="H351" s="7">
        <f>IF(K351=0,0,IF(OR(ROW(H351)-13&lt;=$G$9,L351&gt;$G$7),0,$G$7/($G$8*12-$G$9)))</f>
        <v>0</v>
      </c>
      <c r="I351" s="8">
        <f>IF(E351+60&lt;$F$11,0,IF(ROW(H351)-13-$F$11&gt;=$G$8*12,0,$G$7-L351))</f>
        <v>0</v>
      </c>
      <c r="J351" s="2"/>
      <c r="K351" s="7">
        <f>IF(E351+60&lt;$F$11,0,IF(ROW(K351)-13-$F$11&lt;$G$9,0,$G$7/($G$8*12-$G$9)))</f>
        <v>1339.2857142857142</v>
      </c>
      <c r="L351" s="7">
        <f>SUM($K$13:K351)</f>
        <v>448660.71428571723</v>
      </c>
      <c r="M351" s="2"/>
      <c r="N351" s="2"/>
      <c r="O351" s="2"/>
      <c r="P351" s="2"/>
      <c r="Q351" s="2"/>
      <c r="R351" s="2"/>
    </row>
    <row r="352" spans="1:18" ht="12.75">
      <c r="A352" s="2"/>
      <c r="B352" s="2"/>
      <c r="C352" s="2"/>
      <c r="D352" s="28"/>
      <c r="E352" s="10">
        <v>4</v>
      </c>
      <c r="F352" s="7">
        <f t="shared" si="13"/>
        <v>0</v>
      </c>
      <c r="G352" s="7">
        <f t="shared" si="14"/>
        <v>0</v>
      </c>
      <c r="H352" s="7">
        <f>IF(K352=0,0,IF(OR(ROW(H352)-13&lt;=$G$9,L352&gt;$G$7),0,$G$7/($G$8*12-$G$9)))</f>
        <v>0</v>
      </c>
      <c r="I352" s="8">
        <f>IF(E352+60&lt;$F$11,0,IF(ROW(H352)-13-$F$11&gt;=$G$8*12,0,$G$7-L352))</f>
        <v>0</v>
      </c>
      <c r="J352" s="2"/>
      <c r="K352" s="7">
        <f>IF(E352+60&lt;$F$11,0,IF(ROW(K352)-13-$F$11&lt;$G$9,0,$G$7/($G$8*12-$G$9)))</f>
        <v>1339.2857142857142</v>
      </c>
      <c r="L352" s="7">
        <f>SUM($K$13:K352)</f>
        <v>450000.00000000297</v>
      </c>
      <c r="M352" s="2"/>
      <c r="N352" s="2"/>
      <c r="O352" s="2"/>
      <c r="P352" s="2"/>
      <c r="Q352" s="2"/>
      <c r="R352" s="2"/>
    </row>
    <row r="353" spans="1:18" ht="12.75">
      <c r="A353" s="2"/>
      <c r="B353" s="2"/>
      <c r="C353" s="2"/>
      <c r="D353" s="28"/>
      <c r="E353" s="10">
        <v>5</v>
      </c>
      <c r="F353" s="7">
        <f t="shared" si="13"/>
        <v>0</v>
      </c>
      <c r="G353" s="7">
        <f t="shared" si="14"/>
        <v>0</v>
      </c>
      <c r="H353" s="7">
        <f>IF(K353=0,0,IF(OR(ROW(H353)-13&lt;=$G$9,L353&gt;$G$7),0,$G$7/($G$8*12-$G$9)))</f>
        <v>0</v>
      </c>
      <c r="I353" s="8">
        <f>IF(E353+60&lt;$F$11,0,IF(ROW(H353)-13-$F$11&gt;=$G$8*12,0,$G$7-L353))</f>
        <v>0</v>
      </c>
      <c r="J353" s="2"/>
      <c r="K353" s="7">
        <f>IF(E353+60&lt;$F$11,0,IF(ROW(K353)-13-$F$11&lt;$G$9,0,$G$7/($G$8*12-$G$9)))</f>
        <v>1339.2857142857142</v>
      </c>
      <c r="L353" s="7">
        <f>SUM($K$13:K353)</f>
        <v>451339.28571428871</v>
      </c>
      <c r="M353" s="2"/>
      <c r="N353" s="2"/>
      <c r="O353" s="2"/>
      <c r="P353" s="2"/>
      <c r="Q353" s="2"/>
      <c r="R353" s="2"/>
    </row>
    <row r="354" spans="1:18" ht="12.75">
      <c r="A354" s="2"/>
      <c r="B354" s="2"/>
      <c r="C354" s="2"/>
      <c r="D354" s="28"/>
      <c r="E354" s="10">
        <v>6</v>
      </c>
      <c r="F354" s="7">
        <f t="shared" si="13"/>
        <v>0</v>
      </c>
      <c r="G354" s="7">
        <f t="shared" si="14"/>
        <v>0</v>
      </c>
      <c r="H354" s="7">
        <f>IF(K354=0,0,IF(OR(ROW(H354)-13&lt;=$G$9,L354&gt;$G$7),0,$G$7/($G$8*12-$G$9)))</f>
        <v>0</v>
      </c>
      <c r="I354" s="8">
        <f>IF(E354+60&lt;$F$11,0,IF(ROW(H354)-13-$F$11&gt;=$G$8*12,0,$G$7-L354))</f>
        <v>0</v>
      </c>
      <c r="J354" s="2"/>
      <c r="K354" s="7">
        <f>IF(E354+60&lt;$F$11,0,IF(ROW(K354)-13-$F$11&lt;$G$9,0,$G$7/($G$8*12-$G$9)))</f>
        <v>1339.2857142857142</v>
      </c>
      <c r="L354" s="7">
        <f>SUM($K$13:K354)</f>
        <v>452678.57142857445</v>
      </c>
      <c r="M354" s="2"/>
      <c r="N354" s="2"/>
      <c r="O354" s="2"/>
      <c r="P354" s="2"/>
      <c r="Q354" s="2"/>
      <c r="R354" s="2"/>
    </row>
    <row r="355" spans="1:18" ht="12.75">
      <c r="A355" s="2"/>
      <c r="B355" s="2"/>
      <c r="C355" s="2"/>
      <c r="D355" s="28"/>
      <c r="E355" s="10">
        <v>7</v>
      </c>
      <c r="F355" s="7">
        <f t="shared" si="13"/>
        <v>0</v>
      </c>
      <c r="G355" s="7">
        <f t="shared" si="14"/>
        <v>0</v>
      </c>
      <c r="H355" s="7">
        <f>IF(K355=0,0,IF(OR(ROW(H355)-13&lt;=$G$9,L355&gt;$G$7),0,$G$7/($G$8*12-$G$9)))</f>
        <v>0</v>
      </c>
      <c r="I355" s="8">
        <f>IF(E355+60&lt;$F$11,0,IF(ROW(H355)-13-$F$11&gt;=$G$8*12,0,$G$7-L355))</f>
        <v>0</v>
      </c>
      <c r="J355" s="2"/>
      <c r="K355" s="7">
        <f>IF(E355+60&lt;$F$11,0,IF(ROW(K355)-13-$F$11&lt;$G$9,0,$G$7/($G$8*12-$G$9)))</f>
        <v>1339.2857142857142</v>
      </c>
      <c r="L355" s="7">
        <f>SUM($K$13:K355)</f>
        <v>454017.85714286019</v>
      </c>
      <c r="M355" s="2"/>
      <c r="N355" s="2"/>
      <c r="O355" s="2"/>
      <c r="P355" s="2"/>
      <c r="Q355" s="2"/>
      <c r="R355" s="2"/>
    </row>
    <row r="356" spans="1:18" ht="12.75">
      <c r="A356" s="2"/>
      <c r="B356" s="2"/>
      <c r="C356" s="2"/>
      <c r="D356" s="28"/>
      <c r="E356" s="10">
        <v>8</v>
      </c>
      <c r="F356" s="7">
        <f t="shared" si="13"/>
        <v>0</v>
      </c>
      <c r="G356" s="7">
        <f t="shared" si="14"/>
        <v>0</v>
      </c>
      <c r="H356" s="7">
        <f>IF(K356=0,0,IF(OR(ROW(H356)-13&lt;=$G$9,L356&gt;$G$7),0,$G$7/($G$8*12-$G$9)))</f>
        <v>0</v>
      </c>
      <c r="I356" s="8">
        <f>IF(E356+60&lt;$F$11,0,IF(ROW(H356)-13-$F$11&gt;=$G$8*12,0,$G$7-L356))</f>
        <v>0</v>
      </c>
      <c r="J356" s="2"/>
      <c r="K356" s="7">
        <f>IF(E356+60&lt;$F$11,0,IF(ROW(K356)-13-$F$11&lt;$G$9,0,$G$7/($G$8*12-$G$9)))</f>
        <v>1339.2857142857142</v>
      </c>
      <c r="L356" s="7">
        <f>SUM($K$13:K356)</f>
        <v>455357.14285714593</v>
      </c>
      <c r="M356" s="2"/>
      <c r="N356" s="2"/>
      <c r="O356" s="2"/>
      <c r="P356" s="2"/>
      <c r="Q356" s="2"/>
      <c r="R356" s="2"/>
    </row>
    <row r="357" spans="1:18" ht="12.75">
      <c r="A357" s="2"/>
      <c r="B357" s="2"/>
      <c r="C357" s="2"/>
      <c r="D357" s="28"/>
      <c r="E357" s="10">
        <v>9</v>
      </c>
      <c r="F357" s="7">
        <f t="shared" si="13"/>
        <v>0</v>
      </c>
      <c r="G357" s="7">
        <f t="shared" si="14"/>
        <v>0</v>
      </c>
      <c r="H357" s="7">
        <f>IF(K357=0,0,IF(OR(ROW(H357)-13&lt;=$G$9,L357&gt;$G$7),0,$G$7/($G$8*12-$G$9)))</f>
        <v>0</v>
      </c>
      <c r="I357" s="8">
        <f>IF(E357+60&lt;$F$11,0,IF(ROW(H357)-13-$F$11&gt;=$G$8*12,0,$G$7-L357))</f>
        <v>0</v>
      </c>
      <c r="J357" s="2"/>
      <c r="K357" s="7">
        <f>IF(E357+60&lt;$F$11,0,IF(ROW(K357)-13-$F$11&lt;$G$9,0,$G$7/($G$8*12-$G$9)))</f>
        <v>1339.2857142857142</v>
      </c>
      <c r="L357" s="7">
        <f>SUM($K$13:K357)</f>
        <v>456696.42857143166</v>
      </c>
      <c r="M357" s="2"/>
      <c r="N357" s="2"/>
      <c r="O357" s="2"/>
      <c r="P357" s="2"/>
      <c r="Q357" s="2"/>
      <c r="R357" s="2"/>
    </row>
    <row r="358" spans="1:18" ht="12.75">
      <c r="A358" s="2"/>
      <c r="B358" s="2"/>
      <c r="C358" s="2"/>
      <c r="D358" s="28"/>
      <c r="E358" s="10">
        <v>10</v>
      </c>
      <c r="F358" s="7">
        <f t="shared" si="13"/>
        <v>0</v>
      </c>
      <c r="G358" s="7">
        <f t="shared" si="14"/>
        <v>0</v>
      </c>
      <c r="H358" s="7">
        <f>IF(K358=0,0,IF(OR(ROW(H358)-13&lt;=$G$9,L358&gt;$G$7),0,$G$7/($G$8*12-$G$9)))</f>
        <v>0</v>
      </c>
      <c r="I358" s="8">
        <f>IF(E358+60&lt;$F$11,0,IF(ROW(H358)-13-$F$11&gt;=$G$8*12,0,$G$7-L358))</f>
        <v>0</v>
      </c>
      <c r="J358" s="2"/>
      <c r="K358" s="7">
        <f>IF(E358+60&lt;$F$11,0,IF(ROW(K358)-13-$F$11&lt;$G$9,0,$G$7/($G$8*12-$G$9)))</f>
        <v>1339.2857142857142</v>
      </c>
      <c r="L358" s="7">
        <f>SUM($K$13:K358)</f>
        <v>458035.7142857174</v>
      </c>
      <c r="M358" s="2"/>
      <c r="N358" s="2"/>
      <c r="O358" s="2"/>
      <c r="P358" s="2"/>
      <c r="Q358" s="2"/>
      <c r="R358" s="2"/>
    </row>
    <row r="359" spans="1:18" ht="12.75">
      <c r="A359" s="2"/>
      <c r="B359" s="2"/>
      <c r="C359" s="2"/>
      <c r="D359" s="28"/>
      <c r="E359" s="10">
        <v>11</v>
      </c>
      <c r="F359" s="7">
        <f t="shared" si="13"/>
        <v>0</v>
      </c>
      <c r="G359" s="7">
        <f t="shared" si="14"/>
        <v>0</v>
      </c>
      <c r="H359" s="7">
        <f>IF(K359=0,0,IF(OR(ROW(H359)-13&lt;=$G$9,L359&gt;$G$7),0,$G$7/($G$8*12-$G$9)))</f>
        <v>0</v>
      </c>
      <c r="I359" s="8">
        <f>IF(E359+60&lt;$F$11,0,IF(ROW(H359)-13-$F$11&gt;=$G$8*12,0,$G$7-L359))</f>
        <v>0</v>
      </c>
      <c r="J359" s="2"/>
      <c r="K359" s="7">
        <f>IF(E359+60&lt;$F$11,0,IF(ROW(K359)-13-$F$11&lt;$G$9,0,$G$7/($G$8*12-$G$9)))</f>
        <v>1339.2857142857142</v>
      </c>
      <c r="L359" s="7">
        <f>SUM($K$13:K359)</f>
        <v>459375.00000000314</v>
      </c>
      <c r="M359" s="2"/>
      <c r="N359" s="2"/>
      <c r="O359" s="2"/>
      <c r="P359" s="2"/>
      <c r="Q359" s="2"/>
      <c r="R359" s="2"/>
    </row>
    <row r="360" spans="1:18" ht="13.5" thickBot="1">
      <c r="A360" s="2"/>
      <c r="B360" s="2"/>
      <c r="C360" s="2"/>
      <c r="D360" s="29"/>
      <c r="E360" s="11">
        <v>12</v>
      </c>
      <c r="F360" s="12">
        <f t="shared" si="13"/>
        <v>0</v>
      </c>
      <c r="G360" s="12">
        <f t="shared" si="14"/>
        <v>0</v>
      </c>
      <c r="H360" s="12">
        <f>IF(K360=0,0,IF(OR(ROW(H360)-13&lt;=$G$9,L360&gt;$G$7),0,$G$7/($G$8*12-$G$9)))</f>
        <v>0</v>
      </c>
      <c r="I360" s="13">
        <f>IF(E360+60&lt;$F$11,0,IF(ROW(H360)-13-$F$11&gt;=$G$8*12,0,$G$7-L360))</f>
        <v>0</v>
      </c>
      <c r="J360" s="2"/>
      <c r="K360" s="7">
        <f>IF(E360+60&lt;$F$11,0,IF(ROW(K360)-13-$F$11&lt;$G$9,0,$G$7/($G$8*12-$G$9)))</f>
        <v>1339.2857142857142</v>
      </c>
      <c r="L360" s="7">
        <f>SUM($K$13:K360)</f>
        <v>460714.28571428888</v>
      </c>
      <c r="M360" s="2"/>
      <c r="N360" s="2"/>
      <c r="O360" s="2"/>
      <c r="P360" s="2"/>
      <c r="Q360" s="2"/>
      <c r="R360" s="2"/>
    </row>
    <row r="361" spans="1:18" ht="12.75">
      <c r="A361" s="2"/>
      <c r="B361" s="2"/>
      <c r="C361" s="2"/>
      <c r="D361" s="27" t="s">
        <v>37</v>
      </c>
      <c r="E361" s="5">
        <v>1</v>
      </c>
      <c r="F361" s="6">
        <f t="shared" si="13"/>
        <v>0</v>
      </c>
      <c r="G361" s="6">
        <f t="shared" si="14"/>
        <v>0</v>
      </c>
      <c r="H361" s="7">
        <f>IF(K361=0,0,IF(OR(ROW(H361)-13&lt;=$G$9,L361&gt;$G$7),0,$G$7/($G$8*12-$G$9)))</f>
        <v>0</v>
      </c>
      <c r="I361" s="14">
        <f>IF(E361+60&lt;$F$11,0,IF(ROW(H361)-13-$F$11&gt;=$G$8*12,0,$G$7-L361))</f>
        <v>0</v>
      </c>
      <c r="J361" s="2"/>
      <c r="K361" s="7">
        <f>IF(E361+60&lt;$F$11,0,IF(ROW(K361)-13-$F$11&lt;$G$9,0,$G$7/($G$8*12-$G$9)))</f>
        <v>1339.2857142857142</v>
      </c>
      <c r="L361" s="7">
        <f>SUM($K$13:K361)</f>
        <v>462053.57142857462</v>
      </c>
      <c r="M361" s="2"/>
      <c r="N361" s="2"/>
      <c r="O361" s="2"/>
      <c r="P361" s="2"/>
      <c r="Q361" s="2"/>
      <c r="R361" s="2"/>
    </row>
    <row r="362" spans="1:18" ht="12.75">
      <c r="A362" s="2"/>
      <c r="B362" s="2"/>
      <c r="C362" s="2"/>
      <c r="D362" s="28"/>
      <c r="E362" s="10">
        <v>2</v>
      </c>
      <c r="F362" s="7">
        <f t="shared" si="13"/>
        <v>0</v>
      </c>
      <c r="G362" s="7">
        <f t="shared" si="14"/>
        <v>0</v>
      </c>
      <c r="H362" s="7">
        <f>IF(K362=0,0,IF(OR(ROW(H362)-13&lt;=$G$9,L362&gt;$G$7),0,$G$7/($G$8*12-$G$9)))</f>
        <v>0</v>
      </c>
      <c r="I362" s="8">
        <f>IF(E362+60&lt;$F$11,0,IF(ROW(H362)-13-$F$11&gt;=$G$8*12,0,$G$7-L362))</f>
        <v>0</v>
      </c>
      <c r="J362" s="2"/>
      <c r="K362" s="7">
        <f>IF(E362+60&lt;$F$11,0,IF(ROW(K362)-13-$F$11&lt;$G$9,0,$G$7/($G$8*12-$G$9)))</f>
        <v>1339.2857142857142</v>
      </c>
      <c r="L362" s="7">
        <f>SUM($K$13:K362)</f>
        <v>463392.85714286036</v>
      </c>
      <c r="M362" s="2"/>
      <c r="N362" s="2"/>
      <c r="O362" s="2"/>
      <c r="P362" s="2"/>
      <c r="Q362" s="2"/>
      <c r="R362" s="2"/>
    </row>
    <row r="363" spans="1:18" ht="12.75">
      <c r="A363" s="2"/>
      <c r="B363" s="2"/>
      <c r="C363" s="2"/>
      <c r="D363" s="28"/>
      <c r="E363" s="10">
        <v>3</v>
      </c>
      <c r="F363" s="7">
        <f t="shared" si="13"/>
        <v>0</v>
      </c>
      <c r="G363" s="7">
        <f t="shared" si="14"/>
        <v>0</v>
      </c>
      <c r="H363" s="7">
        <f>IF(K363=0,0,IF(OR(ROW(H363)-13&lt;=$G$9,L363&gt;$G$7),0,$G$7/($G$8*12-$G$9)))</f>
        <v>0</v>
      </c>
      <c r="I363" s="8">
        <f>IF(E363+60&lt;$F$11,0,IF(ROW(H363)-13-$F$11&gt;=$G$8*12,0,$G$7-L363))</f>
        <v>0</v>
      </c>
      <c r="J363" s="2"/>
      <c r="K363" s="7">
        <f>IF(E363+60&lt;$F$11,0,IF(ROW(K363)-13-$F$11&lt;$G$9,0,$G$7/($G$8*12-$G$9)))</f>
        <v>1339.2857142857142</v>
      </c>
      <c r="L363" s="7">
        <f>SUM($K$13:K363)</f>
        <v>464732.1428571461</v>
      </c>
      <c r="M363" s="2"/>
      <c r="N363" s="2"/>
      <c r="O363" s="2"/>
      <c r="P363" s="2"/>
      <c r="Q363" s="2"/>
      <c r="R363" s="2"/>
    </row>
    <row r="364" spans="1:18" ht="12.75">
      <c r="A364" s="2"/>
      <c r="B364" s="2"/>
      <c r="C364" s="2"/>
      <c r="D364" s="28"/>
      <c r="E364" s="10">
        <v>4</v>
      </c>
      <c r="F364" s="7">
        <f t="shared" si="13"/>
        <v>0</v>
      </c>
      <c r="G364" s="7">
        <f t="shared" si="14"/>
        <v>0</v>
      </c>
      <c r="H364" s="7">
        <f>IF(K364=0,0,IF(OR(ROW(H364)-13&lt;=$G$9,L364&gt;$G$7),0,$G$7/($G$8*12-$G$9)))</f>
        <v>0</v>
      </c>
      <c r="I364" s="8">
        <f>IF(E364+60&lt;$F$11,0,IF(ROW(H364)-13-$F$11&gt;=$G$8*12,0,$G$7-L364))</f>
        <v>0</v>
      </c>
      <c r="J364" s="2"/>
      <c r="K364" s="7">
        <f>IF(E364+60&lt;$F$11,0,IF(ROW(K364)-13-$F$11&lt;$G$9,0,$G$7/($G$8*12-$G$9)))</f>
        <v>1339.2857142857142</v>
      </c>
      <c r="L364" s="7">
        <f>SUM($K$13:K364)</f>
        <v>466071.42857143184</v>
      </c>
      <c r="M364" s="2"/>
      <c r="N364" s="2"/>
      <c r="O364" s="2"/>
      <c r="P364" s="2"/>
      <c r="Q364" s="2"/>
      <c r="R364" s="2"/>
    </row>
    <row r="365" spans="1:18" ht="12.75">
      <c r="A365" s="2"/>
      <c r="B365" s="2"/>
      <c r="C365" s="2"/>
      <c r="D365" s="28"/>
      <c r="E365" s="10">
        <v>5</v>
      </c>
      <c r="F365" s="7">
        <f t="shared" si="13"/>
        <v>0</v>
      </c>
      <c r="G365" s="7">
        <f t="shared" si="14"/>
        <v>0</v>
      </c>
      <c r="H365" s="7">
        <f>IF(K365=0,0,IF(OR(ROW(H365)-13&lt;=$G$9,L365&gt;$G$7),0,$G$7/($G$8*12-$G$9)))</f>
        <v>0</v>
      </c>
      <c r="I365" s="8">
        <f>IF(E365+60&lt;$F$11,0,IF(ROW(H365)-13-$F$11&gt;=$G$8*12,0,$G$7-L365))</f>
        <v>0</v>
      </c>
      <c r="J365" s="2"/>
      <c r="K365" s="7">
        <f>IF(E365+60&lt;$F$11,0,IF(ROW(K365)-13-$F$11&lt;$G$9,0,$G$7/($G$8*12-$G$9)))</f>
        <v>1339.2857142857142</v>
      </c>
      <c r="L365" s="7">
        <f>SUM($K$13:K365)</f>
        <v>467410.71428571758</v>
      </c>
      <c r="M365" s="2"/>
      <c r="N365" s="2"/>
      <c r="O365" s="2"/>
      <c r="P365" s="2"/>
      <c r="Q365" s="2"/>
      <c r="R365" s="2"/>
    </row>
    <row r="366" spans="1:18" ht="12.75">
      <c r="A366" s="2"/>
      <c r="B366" s="2"/>
      <c r="C366" s="2"/>
      <c r="D366" s="28"/>
      <c r="E366" s="10">
        <v>6</v>
      </c>
      <c r="F366" s="7">
        <f t="shared" si="13"/>
        <v>0</v>
      </c>
      <c r="G366" s="7">
        <f t="shared" si="14"/>
        <v>0</v>
      </c>
      <c r="H366" s="7">
        <f>IF(K366=0,0,IF(OR(ROW(H366)-13&lt;=$G$9,L366&gt;$G$7),0,$G$7/($G$8*12-$G$9)))</f>
        <v>0</v>
      </c>
      <c r="I366" s="8">
        <f>IF(E366+60&lt;$F$11,0,IF(ROW(H366)-13-$F$11&gt;=$G$8*12,0,$G$7-L366))</f>
        <v>0</v>
      </c>
      <c r="J366" s="2"/>
      <c r="K366" s="7">
        <f>IF(E366+60&lt;$F$11,0,IF(ROW(K366)-13-$F$11&lt;$G$9,0,$G$7/($G$8*12-$G$9)))</f>
        <v>1339.2857142857142</v>
      </c>
      <c r="L366" s="7">
        <f>SUM($K$13:K366)</f>
        <v>468750.00000000332</v>
      </c>
      <c r="M366" s="2"/>
      <c r="N366" s="2"/>
      <c r="O366" s="2"/>
      <c r="P366" s="2"/>
      <c r="Q366" s="2"/>
      <c r="R366" s="2"/>
    </row>
    <row r="367" spans="1:18" ht="12.75">
      <c r="A367" s="2"/>
      <c r="B367" s="2"/>
      <c r="C367" s="2"/>
      <c r="D367" s="28"/>
      <c r="E367" s="10">
        <v>7</v>
      </c>
      <c r="F367" s="7">
        <f t="shared" si="13"/>
        <v>0</v>
      </c>
      <c r="G367" s="7">
        <f t="shared" si="14"/>
        <v>0</v>
      </c>
      <c r="H367" s="7">
        <f>IF(K367=0,0,IF(OR(ROW(H367)-13&lt;=$G$9,L367&gt;$G$7),0,$G$7/($G$8*12-$G$9)))</f>
        <v>0</v>
      </c>
      <c r="I367" s="8">
        <f>IF(E367+60&lt;$F$11,0,IF(ROW(H367)-13-$F$11&gt;=$G$8*12,0,$G$7-L367))</f>
        <v>0</v>
      </c>
      <c r="J367" s="2"/>
      <c r="K367" s="7">
        <f>IF(E367+60&lt;$F$11,0,IF(ROW(K367)-13-$F$11&lt;$G$9,0,$G$7/($G$8*12-$G$9)))</f>
        <v>1339.2857142857142</v>
      </c>
      <c r="L367" s="7">
        <f>SUM($K$13:K367)</f>
        <v>470089.28571428906</v>
      </c>
      <c r="M367" s="2"/>
      <c r="N367" s="2"/>
      <c r="O367" s="2"/>
      <c r="P367" s="2"/>
      <c r="Q367" s="2"/>
      <c r="R367" s="2"/>
    </row>
    <row r="368" spans="1:18" ht="12.75">
      <c r="A368" s="2"/>
      <c r="B368" s="2"/>
      <c r="C368" s="2"/>
      <c r="D368" s="28"/>
      <c r="E368" s="10">
        <v>8</v>
      </c>
      <c r="F368" s="7">
        <f t="shared" si="13"/>
        <v>0</v>
      </c>
      <c r="G368" s="7">
        <f t="shared" si="14"/>
        <v>0</v>
      </c>
      <c r="H368" s="7">
        <f>IF(K368=0,0,IF(OR(ROW(H368)-13&lt;=$G$9,L368&gt;$G$7),0,$G$7/($G$8*12-$G$9)))</f>
        <v>0</v>
      </c>
      <c r="I368" s="8">
        <f>IF(E368+60&lt;$F$11,0,IF(ROW(H368)-13-$F$11&gt;=$G$8*12,0,$G$7-L368))</f>
        <v>0</v>
      </c>
      <c r="J368" s="2"/>
      <c r="K368" s="7">
        <f>IF(E368+60&lt;$F$11,0,IF(ROW(K368)-13-$F$11&lt;$G$9,0,$G$7/($G$8*12-$G$9)))</f>
        <v>1339.2857142857142</v>
      </c>
      <c r="L368" s="7">
        <f>SUM($K$13:K368)</f>
        <v>471428.5714285748</v>
      </c>
      <c r="M368" s="2"/>
      <c r="N368" s="2"/>
      <c r="O368" s="2"/>
      <c r="P368" s="2"/>
      <c r="Q368" s="2"/>
      <c r="R368" s="2"/>
    </row>
    <row r="369" spans="1:18" ht="12.75">
      <c r="A369" s="2"/>
      <c r="B369" s="2"/>
      <c r="C369" s="2"/>
      <c r="D369" s="28"/>
      <c r="E369" s="10">
        <v>9</v>
      </c>
      <c r="F369" s="7">
        <f t="shared" si="13"/>
        <v>0</v>
      </c>
      <c r="G369" s="7">
        <f t="shared" si="14"/>
        <v>0</v>
      </c>
      <c r="H369" s="7">
        <f>IF(K369=0,0,IF(OR(ROW(H369)-13&lt;=$G$9,L369&gt;$G$7),0,$G$7/($G$8*12-$G$9)))</f>
        <v>0</v>
      </c>
      <c r="I369" s="8">
        <f>IF(E369+60&lt;$F$11,0,IF(ROW(H369)-13-$F$11&gt;=$G$8*12,0,$G$7-L369))</f>
        <v>0</v>
      </c>
      <c r="J369" s="2"/>
      <c r="K369" s="7">
        <f>IF(E369+60&lt;$F$11,0,IF(ROW(K369)-13-$F$11&lt;$G$9,0,$G$7/($G$8*12-$G$9)))</f>
        <v>1339.2857142857142</v>
      </c>
      <c r="L369" s="7">
        <f>SUM($K$13:K369)</f>
        <v>472767.85714286054</v>
      </c>
      <c r="M369" s="2"/>
      <c r="N369" s="2"/>
      <c r="O369" s="2"/>
      <c r="P369" s="2"/>
      <c r="Q369" s="2"/>
      <c r="R369" s="2"/>
    </row>
    <row r="370" spans="1:18" ht="12.75">
      <c r="A370" s="2"/>
      <c r="B370" s="2"/>
      <c r="C370" s="2"/>
      <c r="D370" s="28"/>
      <c r="E370" s="10">
        <v>10</v>
      </c>
      <c r="F370" s="7">
        <f t="shared" si="13"/>
        <v>0</v>
      </c>
      <c r="G370" s="7">
        <f t="shared" si="14"/>
        <v>0</v>
      </c>
      <c r="H370" s="7">
        <f>IF(K370=0,0,IF(OR(ROW(H370)-13&lt;=$G$9,L370&gt;$G$7),0,$G$7/($G$8*12-$G$9)))</f>
        <v>0</v>
      </c>
      <c r="I370" s="8">
        <f>IF(E370+60&lt;$F$11,0,IF(ROW(H370)-13-$F$11&gt;=$G$8*12,0,$G$7-L370))</f>
        <v>0</v>
      </c>
      <c r="J370" s="2"/>
      <c r="K370" s="7">
        <f>IF(E370+60&lt;$F$11,0,IF(ROW(K370)-13-$F$11&lt;$G$9,0,$G$7/($G$8*12-$G$9)))</f>
        <v>1339.2857142857142</v>
      </c>
      <c r="L370" s="7">
        <f>SUM($K$13:K370)</f>
        <v>474107.14285714627</v>
      </c>
      <c r="M370" s="2"/>
      <c r="N370" s="2"/>
      <c r="O370" s="2"/>
      <c r="P370" s="2"/>
      <c r="Q370" s="2"/>
      <c r="R370" s="2"/>
    </row>
    <row r="371" spans="1:18" ht="12.75">
      <c r="A371" s="2"/>
      <c r="B371" s="2"/>
      <c r="C371" s="2"/>
      <c r="D371" s="28"/>
      <c r="E371" s="10">
        <v>11</v>
      </c>
      <c r="F371" s="7">
        <f t="shared" si="13"/>
        <v>0</v>
      </c>
      <c r="G371" s="7">
        <f t="shared" si="14"/>
        <v>0</v>
      </c>
      <c r="H371" s="7">
        <f>IF(K371=0,0,IF(OR(ROW(H371)-13&lt;=$G$9,L371&gt;$G$7),0,$G$7/($G$8*12-$G$9)))</f>
        <v>0</v>
      </c>
      <c r="I371" s="8">
        <f>IF(E371+60&lt;$F$11,0,IF(ROW(H371)-13-$F$11&gt;=$G$8*12,0,$G$7-L371))</f>
        <v>0</v>
      </c>
      <c r="J371" s="2"/>
      <c r="K371" s="7">
        <f>IF(E371+60&lt;$F$11,0,IF(ROW(K371)-13-$F$11&lt;$G$9,0,$G$7/($G$8*12-$G$9)))</f>
        <v>1339.2857142857142</v>
      </c>
      <c r="L371" s="7">
        <f>SUM($K$13:K371)</f>
        <v>475446.42857143201</v>
      </c>
      <c r="M371" s="2"/>
      <c r="N371" s="2"/>
      <c r="O371" s="2"/>
      <c r="P371" s="2"/>
      <c r="Q371" s="2"/>
      <c r="R371" s="2"/>
    </row>
    <row r="372" spans="1:18" ht="13.5" thickBot="1">
      <c r="A372" s="2"/>
      <c r="B372" s="2"/>
      <c r="C372" s="2"/>
      <c r="D372" s="29"/>
      <c r="E372" s="11">
        <v>12</v>
      </c>
      <c r="F372" s="12">
        <f t="shared" si="13"/>
        <v>0</v>
      </c>
      <c r="G372" s="12">
        <f t="shared" si="14"/>
        <v>0</v>
      </c>
      <c r="H372" s="12">
        <f>IF(K372=0,0,IF(OR(ROW(H372)-13&lt;=$G$9,L372&gt;$G$7),0,$G$7/($G$8*12-$G$9)))</f>
        <v>0</v>
      </c>
      <c r="I372" s="13">
        <f>IF(E372+60&lt;$F$11,0,IF(ROW(H372)-13-$F$11&gt;=$G$8*12,0,$G$7-L372))</f>
        <v>0</v>
      </c>
      <c r="J372" s="2"/>
      <c r="K372" s="7">
        <f>IF(E372+60&lt;$F$11,0,IF(ROW(K372)-13-$F$11&lt;$G$9,0,$G$7/($G$8*12-$G$9)))</f>
        <v>1339.2857142857142</v>
      </c>
      <c r="L372" s="7">
        <f>SUM($K$13:K372)</f>
        <v>476785.71428571775</v>
      </c>
      <c r="M372" s="2"/>
      <c r="N372" s="2"/>
      <c r="O372" s="2"/>
      <c r="P372" s="2"/>
      <c r="Q372" s="2"/>
      <c r="R372" s="2"/>
    </row>
    <row r="373" spans="1:18" ht="12.75">
      <c r="A373" s="2"/>
      <c r="B373" s="2"/>
      <c r="C373" s="2"/>
      <c r="D373" s="2"/>
      <c r="E373" s="1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>
      <c r="A374" s="2"/>
      <c r="B374" s="2"/>
      <c r="C374" s="2"/>
      <c r="D374" s="2"/>
      <c r="E374" s="17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>
      <c r="A375" s="2"/>
      <c r="B375" s="2"/>
      <c r="C375" s="2"/>
      <c r="D375" s="2"/>
      <c r="E375" s="1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>
      <c r="A376" s="2"/>
      <c r="B376" s="2"/>
      <c r="C376" s="2"/>
      <c r="D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0" hidden="1" customHeight="1">
      <c r="E377" s="10">
        <v>11</v>
      </c>
    </row>
    <row r="378" spans="1:18" ht="0" hidden="1" customHeight="1">
      <c r="E378" s="11">
        <v>12</v>
      </c>
    </row>
  </sheetData>
  <sheetProtection selectLockedCells="1" selectUnlockedCells="1"/>
  <mergeCells count="39">
    <mergeCell ref="D2:I2"/>
    <mergeCell ref="D4:F4"/>
    <mergeCell ref="D5:F5"/>
    <mergeCell ref="D6:F6"/>
    <mergeCell ref="C4:C5"/>
    <mergeCell ref="D61:D72"/>
    <mergeCell ref="D85:D96"/>
    <mergeCell ref="D97:D108"/>
    <mergeCell ref="D73:D84"/>
    <mergeCell ref="D37:D48"/>
    <mergeCell ref="D49:D60"/>
    <mergeCell ref="D25:D36"/>
    <mergeCell ref="D13:D24"/>
    <mergeCell ref="D109:D120"/>
    <mergeCell ref="D121:D132"/>
    <mergeCell ref="D133:D144"/>
    <mergeCell ref="D145:D156"/>
    <mergeCell ref="D157:D168"/>
    <mergeCell ref="D277:D288"/>
    <mergeCell ref="D169:D180"/>
    <mergeCell ref="D181:D192"/>
    <mergeCell ref="D193:D204"/>
    <mergeCell ref="D205:D216"/>
    <mergeCell ref="D217:D228"/>
    <mergeCell ref="D349:D360"/>
    <mergeCell ref="D361:D372"/>
    <mergeCell ref="D7:F7"/>
    <mergeCell ref="D8:F8"/>
    <mergeCell ref="D9:F9"/>
    <mergeCell ref="D10:F10"/>
    <mergeCell ref="D289:D300"/>
    <mergeCell ref="D301:D312"/>
    <mergeCell ref="D313:D324"/>
    <mergeCell ref="D325:D336"/>
    <mergeCell ref="D337:D348"/>
    <mergeCell ref="D229:D240"/>
    <mergeCell ref="D241:D252"/>
    <mergeCell ref="D253:D264"/>
    <mergeCell ref="D265:D27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 de leasing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</dc:creator>
  <cp:lastModifiedBy>Marian</cp:lastModifiedBy>
  <dcterms:created xsi:type="dcterms:W3CDTF">2017-05-15T08:18:00Z</dcterms:created>
  <dcterms:modified xsi:type="dcterms:W3CDTF">2018-06-11T10:18:21Z</dcterms:modified>
</cp:coreProperties>
</file>